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23100" windowHeight="9810" firstSheet="1" activeTab="5"/>
  </bookViews>
  <sheets>
    <sheet name="Рейтинг программ" sheetId="1" r:id="rId1"/>
    <sheet name="Оценка эффективности" sheetId="2" r:id="rId2"/>
    <sheet name="Безопасность БГП" sheetId="3" r:id="rId3"/>
    <sheet name="Дороги БГП" sheetId="4" r:id="rId4"/>
    <sheet name="Обесп кач жильем БГП" sheetId="5" r:id="rId5"/>
    <sheet name="Развитие коммунальной инф БГП" sheetId="6" r:id="rId6"/>
    <sheet name="Управление собственностью БГП" sheetId="7" r:id="rId7"/>
    <sheet name="Культура БГП" sheetId="8" r:id="rId8"/>
  </sheets>
  <definedNames/>
  <calcPr fullCalcOnLoad="1"/>
</workbook>
</file>

<file path=xl/sharedStrings.xml><?xml version="1.0" encoding="utf-8"?>
<sst xmlns="http://schemas.openxmlformats.org/spreadsheetml/2006/main" count="348" uniqueCount="169">
  <si>
    <t>N п/п</t>
  </si>
  <si>
    <t xml:space="preserve">Сведения о фактически достигнутых значениях показателей (индикаторов) муниципальной программы
</t>
  </si>
  <si>
    <t>Показатель (индикатор) (наименование)</t>
  </si>
  <si>
    <t>Ед. измерения</t>
  </si>
  <si>
    <t>Значения показателей (индикаторов) муниципальной программы, подпрограммы муниципальной программы</t>
  </si>
  <si>
    <t xml:space="preserve">Отчетный год
2020 год
</t>
  </si>
  <si>
    <t>План</t>
  </si>
  <si>
    <t xml:space="preserve">Факт  &lt;2&gt; </t>
  </si>
  <si>
    <t>Обоснование отклонений значений показателя (индикатора)</t>
  </si>
  <si>
    <t>Год, предшествующий отчетному 2019 год</t>
  </si>
  <si>
    <t>Муниципальная программа: "Безопасность Бокситогорского городского поселения  Бокситогорского муниципального района" на 2020-2022 годы</t>
  </si>
  <si>
    <t xml:space="preserve">Подпрограмма 1
"Обеспечение правопорядка и профилактика правонарушений на территории Бокситогорского городского поселения  Бокситогорского муниципального района"
</t>
  </si>
  <si>
    <t>Доля массовых мероприятий, в охране общественного порядка которых, (по приглашению организаторов) принимали участие добровольные общественные формирования правоохранительной направленности</t>
  </si>
  <si>
    <t>Проц.</t>
  </si>
  <si>
    <t xml:space="preserve">Подпрограмма 2 
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"
</t>
  </si>
  <si>
    <t>Обеспеченность органов местного самоуправления резервами материальных ресурсов для предупреждения и ликвидации чрезвычайных ситуаций</t>
  </si>
  <si>
    <t>Уровень готовности аварийно-спасательного формирования к действиям в чрезвычайных ситуациях и ведению поисково-спасательных работ</t>
  </si>
  <si>
    <t>Доля зоны охвата системой оповещения и информирования к общей численности населения</t>
  </si>
  <si>
    <t>Доля пожарных водоемов, отвечающих требованиям нормативных документов в области пожарной безопасности от общего количества пожарных водоемов</t>
  </si>
  <si>
    <t>Доля населенных пунктов, оборудованных защитными полосами, от количества населенных пунктов, требующих оборудования защитными полосами</t>
  </si>
  <si>
    <t xml:space="preserve">Подпрограмма 2 
Проведение капитального ремонта многоквартирных домов, расположенных на территории  Бокситогорского городского поселения
</t>
  </si>
  <si>
    <t>Подпрограмма 1
 Развитие инженерной инфраструктуры Бокситогорского городского поселения</t>
  </si>
  <si>
    <t xml:space="preserve">Подпрограмма 2 
Энергосбережение и повышение энергетической эффективности Бокситогорского городского поселения
</t>
  </si>
  <si>
    <t>Подпрограмма 3
Организация благоустройства, содержание мест общего пользования и зеленого хозяйства на территории Бокситогорского городского поселения</t>
  </si>
  <si>
    <t>Подпрограмма 4
Обеспечение мероприятий, направленных на развитие территорий Бокситогорского городского поселения</t>
  </si>
  <si>
    <t xml:space="preserve">Муниципальная программа:  «Управление собственностью Бокситогорского городского поселения Бокситогорского муниципального района»
на 2020 – 2022  годы </t>
  </si>
  <si>
    <t xml:space="preserve">Подпрограмма 1
Управление собственностью Бокситогорского городского поселения Бокситогорского муниципального района
</t>
  </si>
  <si>
    <t>Подпрограмма 1
Трудовая адаптация подростков и молодежи города Бокситогорска</t>
  </si>
  <si>
    <t xml:space="preserve">Подпрограмма 2 
Культура города Бокситогорска
</t>
  </si>
  <si>
    <t xml:space="preserve">Подпрограмма 3
Развитие физической культуры и спорта города Бокситогорска
</t>
  </si>
  <si>
    <t>Муниципальная программа:"Развитие социальной и культурной сферы города Бокситогорска"
на 2020-2022 годы</t>
  </si>
  <si>
    <t>Муниципальная программа: "Обеспечение качественным жильем граждан на территории Бокситогорского городского поселения Бокситогорского муниципального района" на 2020-2022 годы</t>
  </si>
  <si>
    <t>Подпрограмма 1
Поддержка граждан, нуждающихся в улучшении жилищных условий, в том числе молодежи, на территории Бокситогорского городского поселения"</t>
  </si>
  <si>
    <t>Процент освоения запланированных средств на оказание поддержки гражданам (семьям), в том числе молодым гражданам (молодым семьям) на территории Бокситогорского городского поселения</t>
  </si>
  <si>
    <t>Процент оплаты взносов за капитальный ремонт общего имущества в МКД из средств бюджета Бокситогорского городского поселения, как собственника жилых помещений</t>
  </si>
  <si>
    <t>В связи с уточнением площади жилых помещений в декабре 2020 года</t>
  </si>
  <si>
    <t>Процент проведенных мероприятий за счет резервного фонда Правительства Ленинградской области</t>
  </si>
  <si>
    <t>Частичное выполнение работ по муниципальному контракту на выполнение аварийно-восстановительного ремонта деревянного чердачного перекрытия многоквартирного дома, расположенного по адресу: Ленинградская область, г. Бокситогорск, ул. Вишнякова, д. 2/1 в связи с непредставлением доступа в жилые помещения. В КЖКХ ЛО направлено ходатайство  о наличии потребности в использовании неизрасходованного остатка на выполнение работ по ремонту жилых помещений после выполнения аварийно-восстановительного ремонта деревянного чердачного перекрытия</t>
  </si>
  <si>
    <t xml:space="preserve">Процент проведенных мероприятий по дезинсекции жилых помещений муниципального жилищного фонда Бокситогорского городского поселения </t>
  </si>
  <si>
    <t>проц.</t>
  </si>
  <si>
    <t>Отсутствовали обращения на  дезинсекцию жилых помещений муниципального жилищного фонда</t>
  </si>
  <si>
    <t>Процент освоения запланированных средств на проведение выборочного капитального ремонта жилых помещений муниципального жилищного фонда Бокситогорского городского поселения</t>
  </si>
  <si>
    <t>Экономия после проведения конкурсных процедур</t>
  </si>
  <si>
    <t>Процент освоения запланированных средств на проведение обследования жилых помещений  инвалидов и общего имущества в многоквартирных домах на территории Бокситогорского городского поселения, в которых проживают инвалиды</t>
  </si>
  <si>
    <t xml:space="preserve">Процент освоения запланированных средств на проведение мероприятий для установки индивидуальных тепловых пунктов, автоматизированных индивидуальных тепловых пунктов в многоквартирных домах, расположенных на территории Бокситогорского городского поселения </t>
  </si>
  <si>
    <t>Муниципальная программа: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 на 2020-2023 годы</t>
  </si>
  <si>
    <t xml:space="preserve">Подпрограмма 1
Ремонт автомобильных дорог общего пользования, дворовых территорий, проездов к многоквартирным домам" муниципальной программы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
Бокситогорского городского поселения
</t>
  </si>
  <si>
    <t>Доля протяженности дорог, не соответствующих нормативным требованиям</t>
  </si>
  <si>
    <t>Проведение регулярных мероприятий по содержанию автомобильных дорог общего пользования местного значения Бокситогорского городского поселения, обеспечение выполнения необходимых мероприятий по содержанию средств регулирования дорожного движения</t>
  </si>
  <si>
    <t>км</t>
  </si>
  <si>
    <t>Подпрограмма 2 
Повышение безопасности дорожного движения на территории Бокситогорского городского поселения</t>
  </si>
  <si>
    <t>Увеличение количества дорожных знаков на территории города Бокситогорска</t>
  </si>
  <si>
    <t>шт.</t>
  </si>
  <si>
    <t>2 485</t>
  </si>
  <si>
    <t>Нанесение горизонтальной дорожной разметки на автомобильных дорогах г. Бокситогорска</t>
  </si>
  <si>
    <t>кв.м</t>
  </si>
  <si>
    <t>Увеличен объем работ за счет снижения НМЦК стоимости 1 кв.м разметки (по результатам 3-х коммерческих предложений)</t>
  </si>
  <si>
    <t>Подпрограмма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регулярных пассажирских перевозок на территории Бокситогорского городского поселения</t>
  </si>
  <si>
    <t>Обеспечение ценовой доступности транспортных услуг для населения Бокситогорского городского поселения: доля маршрутов регулярных перевозок по регулируемым тарифам в общем количестве муниципальных маршрутов регулярных перевозок Бокситогорского городского поселения на конец года</t>
  </si>
  <si>
    <t>%</t>
  </si>
  <si>
    <t>Муниципальная программа: "Обеспечение устойчивого функционирования и развития коммунальной инфраструктуры в Бокситогорскм городском поселении" на 2020-2022 годы</t>
  </si>
  <si>
    <t>Актуализация схемы теплоснабжения Бокситогорского городского поселения</t>
  </si>
  <si>
    <t>ед.</t>
  </si>
  <si>
    <t>Были объявлены конкурсные процедуры на выполнение данных работ, подана жалоба в ФАСС. Конкурс был отменен.</t>
  </si>
  <si>
    <t>Процент износа сетей водоснабжения</t>
  </si>
  <si>
    <t>Процент износа сетей теплоснабжения</t>
  </si>
  <si>
    <t>Капитальный ремонт инженерных сетей и оборудования</t>
  </si>
  <si>
    <t>Проведение регулярных мероприятий по содержанию сетей газоснабжения</t>
  </si>
  <si>
    <t>Актуализация схемы газоснабжения Бокситогорского городского поселения</t>
  </si>
  <si>
    <t xml:space="preserve">Контракт на выполнение данных работ заключен в 1 квартале 2020 г., подрядчик не выполнил работы в срок. Завершение работ планируется в 1 квартале 2021 года. Будут начислены штрафные санкции за нарушение сроков </t>
  </si>
  <si>
    <t>Возмещение недополученных доходов от услуг городской бани, отсутствие жалоб от населения на некачественные услуги, снижение затрат на оплату тепловой энергии</t>
  </si>
  <si>
    <t>тыс.руб.</t>
  </si>
  <si>
    <t>Оплата произведена по фактическим затратам</t>
  </si>
  <si>
    <t>Количество установленных светодиодных светильников в системе наружного освещения Бокситогорского городского поселения</t>
  </si>
  <si>
    <t>Доля светодиодных светильников в системе наружного освещения в общем количестве светильников</t>
  </si>
  <si>
    <t>Объем потребления электроэнергии системой наружного освещения Бокситогорского городского поселения</t>
  </si>
  <si>
    <t>кВтч</t>
  </si>
  <si>
    <t>Количество собранных отходов</t>
  </si>
  <si>
    <t>м3</t>
  </si>
  <si>
    <t>Уборка тротуаров</t>
  </si>
  <si>
    <t>м2</t>
  </si>
  <si>
    <t>Уборка зеленых зон, пустырей, скверов, пешеходных дорожек</t>
  </si>
  <si>
    <t>Очистка урн от мусора</t>
  </si>
  <si>
    <t>Снос бесхозяйных объектов</t>
  </si>
  <si>
    <t>Мероприятия по созданию мест (площадок) накопления твердых бытовых отходов</t>
  </si>
  <si>
    <t>Обеспечение необходимых мероприятий по организации уличного освещения</t>
  </si>
  <si>
    <t>Содержание и ремонт ливневой канализации</t>
  </si>
  <si>
    <t>Приобретение техники для осуществления работ по благоустройству территории города Бокситогорска</t>
  </si>
  <si>
    <t>Создание архитектурной концепции городской территории</t>
  </si>
  <si>
    <t>ед</t>
  </si>
  <si>
    <t>Повышение уровня благоустройства на части территорий, являющейся административным центром Бокситогорского городского поселения</t>
  </si>
  <si>
    <t>Восстановление уличного освещения в сельских населенных пунктах</t>
  </si>
  <si>
    <t>населенный пункт</t>
  </si>
  <si>
    <t xml:space="preserve">Благоустройство территории вокруг колодцев сельских населенных пунктов Бокситогорского городского поселения </t>
  </si>
  <si>
    <t>Повышение доли протяженности дорог частного сектора города Бокситогорска, соответствующих нормативным требованиям</t>
  </si>
  <si>
    <t>Сохранение количества рабочих мест для подростков и молодежи</t>
  </si>
  <si>
    <t>чел.</t>
  </si>
  <si>
    <t>Увеличение количества посещений библиотек</t>
  </si>
  <si>
    <t>Увеличение численности населения Бокситогорского городского посления, систематически занимающегося физической культурой и спортом</t>
  </si>
  <si>
    <t>Оснащение туристическим снаряжением и инвентарем</t>
  </si>
  <si>
    <t xml:space="preserve">ед. </t>
  </si>
  <si>
    <t>Капитальный ремонт МФСУ "БСК"</t>
  </si>
  <si>
    <t>Уровень внесения в ЕГРН границ населенных пунктов и территориальных зон Бокситогорского городского поселения</t>
  </si>
  <si>
    <t>В связи с длительной процедурой согласования подготовленного проекта документа, срок действия муниципального контракта на выполнение работ по внесению изменений в генеральный план и правила землепользования и застройки Бокситогорского городского поселения продлен до 01.06.2021. Также 1 территориальная зона не внесена в ЕГРН, документы находятся в кадастровой палате.</t>
  </si>
  <si>
    <t xml:space="preserve">Уровень обеспеченности муниципальных объектов коммунальными услугами,
аренда объекта в целях размещения насосной станции
</t>
  </si>
  <si>
    <t>25% / 100%</t>
  </si>
  <si>
    <t>Количество объектов, поставленных на государственный кадастровый (технический) учет, снятых с государственного кадастрового учета, объектов, в отношении которых осуществлена рыночная оценка, постановка на государственный учет транспортных средств (самоходных машин)</t>
  </si>
  <si>
    <t xml:space="preserve">В связи со сложной эпидемиологической обстановкой связанной с распространением коронавирусной инфекции, также при осуществлении перехода Управления Росреестра на новую програмную систему в целях постановки на государственный кадастровый учет и регистрацию объектов недвижимости, срок действия муниципального контракта на выполнение работ в отношении 11 объектов продлен до 01.06.2021.   </t>
  </si>
  <si>
    <t>Год, предшествующий отчетному               2019 год</t>
  </si>
  <si>
    <t>Степень выполнения показателя муниципальной программы (подпрограммы)</t>
  </si>
  <si>
    <t>Степень динамики показателя муниципальной программы (подпрограммы)</t>
  </si>
  <si>
    <t>Оценка достижения запланированного значения показателя муниципальной программы (подпрограммы)</t>
  </si>
  <si>
    <t xml:space="preserve">Итоговая оценка достижения показателей подпрограммы </t>
  </si>
  <si>
    <t>Обеспечение качественного содержания и уборки общественных территорий: 
гражданских кладбищ, воинских захоронений, скверов</t>
  </si>
  <si>
    <t>№ п/п</t>
  </si>
  <si>
    <t>Наименование программы (подпрограммы)</t>
  </si>
  <si>
    <t>Оценка степени реализации мероприятий</t>
  </si>
  <si>
    <t>Оценка степени соответствия запланированному уровню затрат</t>
  </si>
  <si>
    <t>Оценка эффективности реализации подпрограммы муниципальной программы</t>
  </si>
  <si>
    <t>Сводный детальный план реализации МП утвержден в установленные сроки</t>
  </si>
  <si>
    <t>МП приведена в соответствие с последней редакцией бюджета БМР в срок до 31.12.2020</t>
  </si>
  <si>
    <t>Сводный детальный план реализации МП актуализирован в соответствии с последней редакцией бюджета БМР</t>
  </si>
  <si>
    <t>Оценка деятельности ответственного исполнителя</t>
  </si>
  <si>
    <t>Оценка эффективности муниципальной программы</t>
  </si>
  <si>
    <t>1.1</t>
  </si>
  <si>
    <t>1.2</t>
  </si>
  <si>
    <t>2</t>
  </si>
  <si>
    <t>2.1</t>
  </si>
  <si>
    <t>3</t>
  </si>
  <si>
    <t>3.1</t>
  </si>
  <si>
    <t>4</t>
  </si>
  <si>
    <t>4.1</t>
  </si>
  <si>
    <t>4.2</t>
  </si>
  <si>
    <t>4.3</t>
  </si>
  <si>
    <t>4.4</t>
  </si>
  <si>
    <t>5</t>
  </si>
  <si>
    <t>5.1</t>
  </si>
  <si>
    <t>6</t>
  </si>
  <si>
    <t>6.1</t>
  </si>
  <si>
    <t>6.2</t>
  </si>
  <si>
    <t>6.3</t>
  </si>
  <si>
    <t>Оценка эффективности муниципальных программ Бокситогорского городского поселения за 2020 год</t>
  </si>
  <si>
    <t>Безопасность Бокситогорского городского поселения  Бокситогорского муниципального района</t>
  </si>
  <si>
    <t>Обеспечение правопорядка и профилактика правонарушений на территории Бокситогорского городского поселения  Бокситогорского муниципального района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</si>
  <si>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</si>
  <si>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>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 на 2020-2023 годы</t>
  </si>
  <si>
    <t>Ремонт автомобильных дорог общего пользования, дворовых территорий, проездов к многоквартирным домам</t>
  </si>
  <si>
    <t>Повышение безопасности дорожного движения на территории Бокситогорского городского поселения</t>
  </si>
  <si>
    <t>Обеспечение регулярных пассажирских перевозок на территории Бокситогорского городского поселения</t>
  </si>
  <si>
    <t>Обеспечение качественным жильем граждан на территории Бокситогорского городского поселения Бокситогорского муниципального района на 2020-2022 годы</t>
  </si>
  <si>
    <t>Поддержка граждан, нуждающихся в улучшении жилищных условий, в том числе молодежи, на территории Бокситогорского городского поселения</t>
  </si>
  <si>
    <t>Проведение капитального ремонта многоквартирных домов, расположенных на территории  Бокситогорского городского поселения</t>
  </si>
  <si>
    <t>3.2</t>
  </si>
  <si>
    <t>Итоговая оценка достижения показателей муниципальной программы(подпрограммы)</t>
  </si>
  <si>
    <t>Обеспечение устойчивого функционирования и развития коммунальной инфраструктуры в Бокситогорскм городском поселении</t>
  </si>
  <si>
    <t xml:space="preserve"> Развитие инженерной инфраструктуры Бокситогорского городского поселения</t>
  </si>
  <si>
    <t>Энергосбережение и повышение энергетической эффективности Бокситогорского городского поселения</t>
  </si>
  <si>
    <t>Организация благоустройства, содержание мест общего пользования и зеленого хозяйства на территории Бокситогорского городского поселения</t>
  </si>
  <si>
    <t>Обеспечение мероприятий, направленных на развитие территорий Бокситогорского городского поселения</t>
  </si>
  <si>
    <t>Управление собственностью Бокситогорского городского поселения Бокситогорского муниципального района</t>
  </si>
  <si>
    <t>Развитие социальной и культурной сферы города Бокситогорска</t>
  </si>
  <si>
    <t>Трудовая адаптация подростков и молодежи города Бокситогорска</t>
  </si>
  <si>
    <t>Культура города Бокситогорска</t>
  </si>
  <si>
    <t>Развитие физической культуры и спорта города Бокситогорска</t>
  </si>
  <si>
    <t>Эффективность реализации подпрограммы</t>
  </si>
  <si>
    <t>высокая</t>
  </si>
  <si>
    <t>средняя</t>
  </si>
  <si>
    <t>удовлетворительная</t>
  </si>
  <si>
    <t>Эффективность реализации муниципальной программы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</si>
</sst>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[$-FC19]d\ mmmm\ yyyy\ &quot;г.&quot;"/>
  </numFmts>
  <fonts count="47">
    <font>
      <sz val="10"/>
      <name val="Arial Cyr"/>
      <family val="0"/>
    </font>
    <font>
      <b/>
      <sz val="12"/>
      <color indexed="6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80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180" fontId="5" fillId="0" borderId="14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180" fontId="5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3" fontId="46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7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5" fillId="0" borderId="12" xfId="0" applyNumberFormat="1" applyFont="1" applyFill="1" applyBorder="1" applyAlignment="1">
      <alignment horizontal="center" vertical="top" wrapText="1"/>
    </xf>
    <xf numFmtId="179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/>
    </xf>
    <xf numFmtId="179" fontId="0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10" fillId="0" borderId="12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10" fillId="2" borderId="12" xfId="0" applyNumberFormat="1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2" fontId="10" fillId="2" borderId="12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49" fontId="0" fillId="0" borderId="12" xfId="0" applyNumberFormat="1" applyBorder="1" applyAlignment="1">
      <alignment wrapText="1"/>
    </xf>
    <xf numFmtId="2" fontId="10" fillId="0" borderId="12" xfId="0" applyNumberFormat="1" applyFont="1" applyBorder="1" applyAlignment="1">
      <alignment wrapText="1"/>
    </xf>
    <xf numFmtId="2" fontId="0" fillId="0" borderId="12" xfId="0" applyNumberFormat="1" applyBorder="1" applyAlignment="1">
      <alignment wrapText="1"/>
    </xf>
    <xf numFmtId="49" fontId="0" fillId="0" borderId="12" xfId="0" applyNumberFormat="1" applyBorder="1" applyAlignment="1">
      <alignment/>
    </xf>
    <xf numFmtId="0" fontId="10" fillId="0" borderId="12" xfId="0" applyFont="1" applyBorder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" fontId="0" fillId="0" borderId="12" xfId="0" applyNumberFormat="1" applyFill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5"/>
  <sheetViews>
    <sheetView zoomScalePageLayoutView="0" workbookViewId="0" topLeftCell="B19">
      <selection activeCell="G23" sqref="G23"/>
    </sheetView>
  </sheetViews>
  <sheetFormatPr defaultColWidth="9.00390625" defaultRowHeight="12.75"/>
  <cols>
    <col min="1" max="1" width="5.125" style="0" customWidth="1"/>
    <col min="2" max="2" width="50.125" style="0" customWidth="1"/>
    <col min="3" max="3" width="17.25390625" style="91" customWidth="1"/>
    <col min="4" max="4" width="16.25390625" style="91" customWidth="1"/>
    <col min="5" max="5" width="14.625" style="0" customWidth="1"/>
    <col min="6" max="6" width="15.75390625" style="91" customWidth="1"/>
    <col min="7" max="7" width="15.625" style="0" customWidth="1"/>
  </cols>
  <sheetData>
    <row r="1" spans="1:6" ht="15.75">
      <c r="A1" s="101" t="s">
        <v>141</v>
      </c>
      <c r="B1" s="101"/>
      <c r="C1" s="101"/>
      <c r="D1" s="101"/>
      <c r="E1" s="101"/>
      <c r="F1" s="101"/>
    </row>
    <row r="2" spans="1:7" s="37" customFormat="1" ht="105" customHeight="1">
      <c r="A2" s="76" t="s">
        <v>114</v>
      </c>
      <c r="B2" s="76" t="s">
        <v>115</v>
      </c>
      <c r="C2" s="77" t="s">
        <v>118</v>
      </c>
      <c r="D2" s="77" t="s">
        <v>164</v>
      </c>
      <c r="E2" s="76" t="s">
        <v>122</v>
      </c>
      <c r="F2" s="77" t="s">
        <v>123</v>
      </c>
      <c r="G2" s="99" t="s">
        <v>168</v>
      </c>
    </row>
    <row r="3" spans="1:7" s="80" customFormat="1" ht="12.75">
      <c r="A3" s="78">
        <v>1</v>
      </c>
      <c r="B3" s="78">
        <v>2</v>
      </c>
      <c r="C3" s="79">
        <v>6</v>
      </c>
      <c r="D3" s="79">
        <v>7</v>
      </c>
      <c r="E3" s="78">
        <v>10</v>
      </c>
      <c r="F3" s="79">
        <v>11</v>
      </c>
      <c r="G3" s="100"/>
    </row>
    <row r="4" spans="1:7" s="84" customFormat="1" ht="69" customHeight="1">
      <c r="A4" s="81" t="s">
        <v>126</v>
      </c>
      <c r="B4" s="82" t="s">
        <v>145</v>
      </c>
      <c r="C4" s="83"/>
      <c r="D4" s="82"/>
      <c r="E4" s="83">
        <v>1</v>
      </c>
      <c r="F4" s="83">
        <v>1</v>
      </c>
      <c r="G4" s="82" t="s">
        <v>165</v>
      </c>
    </row>
    <row r="5" spans="1:7" s="37" customFormat="1" ht="38.25">
      <c r="A5" s="85" t="s">
        <v>127</v>
      </c>
      <c r="B5" s="76" t="s">
        <v>146</v>
      </c>
      <c r="C5" s="76">
        <v>1</v>
      </c>
      <c r="D5" s="77" t="s">
        <v>165</v>
      </c>
      <c r="E5" s="76"/>
      <c r="F5" s="77"/>
      <c r="G5" s="76"/>
    </row>
    <row r="6" spans="1:7" s="37" customFormat="1" ht="25.5">
      <c r="A6" s="85"/>
      <c r="B6" s="76" t="s">
        <v>147</v>
      </c>
      <c r="C6" s="76">
        <v>1</v>
      </c>
      <c r="D6" s="77" t="s">
        <v>165</v>
      </c>
      <c r="E6" s="76"/>
      <c r="F6" s="77"/>
      <c r="G6" s="76"/>
    </row>
    <row r="7" spans="1:7" s="37" customFormat="1" ht="25.5">
      <c r="A7" s="85"/>
      <c r="B7" s="76" t="s">
        <v>148</v>
      </c>
      <c r="C7" s="76">
        <v>0.97</v>
      </c>
      <c r="D7" s="77" t="s">
        <v>165</v>
      </c>
      <c r="E7" s="76"/>
      <c r="F7" s="77"/>
      <c r="G7" s="76"/>
    </row>
    <row r="8" spans="1:7" s="84" customFormat="1" ht="25.5">
      <c r="A8" s="81" t="s">
        <v>137</v>
      </c>
      <c r="B8" s="82" t="s">
        <v>160</v>
      </c>
      <c r="C8" s="83"/>
      <c r="D8" s="82">
        <v>1</v>
      </c>
      <c r="E8" s="83">
        <v>1</v>
      </c>
      <c r="F8" s="83">
        <v>1</v>
      </c>
      <c r="G8" s="82" t="s">
        <v>165</v>
      </c>
    </row>
    <row r="9" spans="1:7" s="37" customFormat="1" ht="25.5">
      <c r="A9" s="85" t="s">
        <v>138</v>
      </c>
      <c r="B9" s="76" t="s">
        <v>161</v>
      </c>
      <c r="C9" s="76">
        <v>1</v>
      </c>
      <c r="D9" s="77" t="s">
        <v>165</v>
      </c>
      <c r="E9" s="76"/>
      <c r="F9" s="77"/>
      <c r="G9" s="76"/>
    </row>
    <row r="10" spans="1:7" ht="12.75">
      <c r="A10" s="88" t="s">
        <v>139</v>
      </c>
      <c r="B10" s="76" t="s">
        <v>162</v>
      </c>
      <c r="C10" s="76">
        <v>1</v>
      </c>
      <c r="D10" s="89" t="s">
        <v>165</v>
      </c>
      <c r="E10" s="64"/>
      <c r="F10" s="89"/>
      <c r="G10" s="76"/>
    </row>
    <row r="11" spans="1:7" ht="25.5">
      <c r="A11" s="88" t="s">
        <v>140</v>
      </c>
      <c r="B11" s="76" t="s">
        <v>163</v>
      </c>
      <c r="C11" s="76">
        <v>0.99</v>
      </c>
      <c r="D11" s="89" t="s">
        <v>165</v>
      </c>
      <c r="E11" s="64"/>
      <c r="F11" s="89"/>
      <c r="G11" s="76"/>
    </row>
    <row r="12" spans="1:7" s="84" customFormat="1" ht="38.25">
      <c r="A12" s="81">
        <v>1</v>
      </c>
      <c r="B12" s="82" t="s">
        <v>142</v>
      </c>
      <c r="C12" s="82"/>
      <c r="D12" s="82">
        <v>1</v>
      </c>
      <c r="E12" s="83">
        <v>1</v>
      </c>
      <c r="F12" s="83">
        <v>0.98</v>
      </c>
      <c r="G12" s="82" t="s">
        <v>165</v>
      </c>
    </row>
    <row r="13" spans="1:7" s="37" customFormat="1" ht="51">
      <c r="A13" s="85" t="s">
        <v>124</v>
      </c>
      <c r="B13" s="76" t="s">
        <v>143</v>
      </c>
      <c r="C13" s="76">
        <v>0.96</v>
      </c>
      <c r="D13" s="77" t="s">
        <v>165</v>
      </c>
      <c r="E13" s="76"/>
      <c r="F13" s="77"/>
      <c r="G13" s="76"/>
    </row>
    <row r="14" spans="1:7" s="37" customFormat="1" ht="51">
      <c r="A14" s="85" t="s">
        <v>125</v>
      </c>
      <c r="B14" s="76" t="s">
        <v>144</v>
      </c>
      <c r="C14" s="76">
        <v>0.97</v>
      </c>
      <c r="D14" s="77" t="s">
        <v>165</v>
      </c>
      <c r="E14" s="76"/>
      <c r="F14" s="77"/>
      <c r="G14" s="76"/>
    </row>
    <row r="15" spans="1:7" s="84" customFormat="1" ht="51">
      <c r="A15" s="81" t="s">
        <v>128</v>
      </c>
      <c r="B15" s="82" t="s">
        <v>149</v>
      </c>
      <c r="C15" s="83"/>
      <c r="D15" s="82"/>
      <c r="E15" s="83">
        <v>1</v>
      </c>
      <c r="F15" s="83">
        <v>0.87</v>
      </c>
      <c r="G15" s="82" t="s">
        <v>166</v>
      </c>
    </row>
    <row r="16" spans="1:7" s="96" customFormat="1" ht="38.25">
      <c r="A16" s="93" t="s">
        <v>129</v>
      </c>
      <c r="B16" s="94" t="s">
        <v>150</v>
      </c>
      <c r="C16" s="94">
        <v>1</v>
      </c>
      <c r="D16" s="92" t="s">
        <v>165</v>
      </c>
      <c r="E16" s="95"/>
      <c r="F16" s="95"/>
      <c r="G16" s="94"/>
    </row>
    <row r="17" spans="1:7" s="96" customFormat="1" ht="38.25">
      <c r="A17" s="93" t="s">
        <v>152</v>
      </c>
      <c r="B17" s="94" t="s">
        <v>151</v>
      </c>
      <c r="C17" s="94">
        <v>0.85</v>
      </c>
      <c r="D17" s="92" t="s">
        <v>166</v>
      </c>
      <c r="E17" s="95"/>
      <c r="F17" s="95"/>
      <c r="G17" s="94"/>
    </row>
    <row r="18" spans="1:7" s="84" customFormat="1" ht="38.25">
      <c r="A18" s="81" t="s">
        <v>130</v>
      </c>
      <c r="B18" s="82" t="s">
        <v>154</v>
      </c>
      <c r="C18" s="83"/>
      <c r="D18" s="82"/>
      <c r="E18" s="83">
        <v>1</v>
      </c>
      <c r="F18" s="83">
        <v>0.87</v>
      </c>
      <c r="G18" s="82" t="s">
        <v>166</v>
      </c>
    </row>
    <row r="19" spans="1:7" s="37" customFormat="1" ht="26.25" customHeight="1">
      <c r="A19" s="85" t="s">
        <v>131</v>
      </c>
      <c r="B19" s="76" t="s">
        <v>155</v>
      </c>
      <c r="C19" s="76">
        <v>0.71</v>
      </c>
      <c r="D19" s="77" t="s">
        <v>167</v>
      </c>
      <c r="E19" s="76"/>
      <c r="F19" s="77"/>
      <c r="G19" s="76"/>
    </row>
    <row r="20" spans="1:7" s="37" customFormat="1" ht="25.5">
      <c r="A20" s="85" t="s">
        <v>132</v>
      </c>
      <c r="B20" s="76" t="s">
        <v>156</v>
      </c>
      <c r="C20" s="76">
        <v>0.85</v>
      </c>
      <c r="D20" s="77" t="s">
        <v>166</v>
      </c>
      <c r="E20" s="76"/>
      <c r="F20" s="77"/>
      <c r="G20" s="76"/>
    </row>
    <row r="21" spans="1:7" s="37" customFormat="1" ht="38.25">
      <c r="A21" s="85" t="s">
        <v>133</v>
      </c>
      <c r="B21" s="76" t="s">
        <v>157</v>
      </c>
      <c r="C21" s="76">
        <v>0.97</v>
      </c>
      <c r="D21" s="77" t="s">
        <v>165</v>
      </c>
      <c r="E21" s="76"/>
      <c r="F21" s="77"/>
      <c r="G21" s="76"/>
    </row>
    <row r="22" spans="1:7" s="37" customFormat="1" ht="25.5">
      <c r="A22" s="85" t="s">
        <v>134</v>
      </c>
      <c r="B22" s="76" t="s">
        <v>158</v>
      </c>
      <c r="C22" s="98">
        <v>1</v>
      </c>
      <c r="D22" s="77" t="s">
        <v>165</v>
      </c>
      <c r="E22" s="76"/>
      <c r="F22" s="77"/>
      <c r="G22" s="76"/>
    </row>
    <row r="23" spans="1:7" s="84" customFormat="1" ht="41.25" customHeight="1">
      <c r="A23" s="81" t="s">
        <v>135</v>
      </c>
      <c r="B23" s="82" t="s">
        <v>159</v>
      </c>
      <c r="C23" s="83"/>
      <c r="D23" s="82"/>
      <c r="E23" s="83">
        <v>0.67</v>
      </c>
      <c r="F23" s="83">
        <v>0.83</v>
      </c>
      <c r="G23" s="82" t="s">
        <v>167</v>
      </c>
    </row>
    <row r="24" spans="1:7" s="37" customFormat="1" ht="29.25" customHeight="1">
      <c r="A24" s="85" t="s">
        <v>136</v>
      </c>
      <c r="B24" s="76" t="s">
        <v>159</v>
      </c>
      <c r="C24" s="98">
        <v>0.79</v>
      </c>
      <c r="D24" s="77" t="s">
        <v>167</v>
      </c>
      <c r="E24" s="76"/>
      <c r="F24" s="77"/>
      <c r="G24" s="76"/>
    </row>
    <row r="25" ht="12.75">
      <c r="A25" s="9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zoomScalePageLayoutView="0" workbookViewId="0" topLeftCell="A13">
      <selection activeCell="F38" sqref="F38"/>
    </sheetView>
  </sheetViews>
  <sheetFormatPr defaultColWidth="9.00390625" defaultRowHeight="12.75"/>
  <cols>
    <col min="1" max="1" width="5.125" style="0" customWidth="1"/>
    <col min="2" max="2" width="50.125" style="0" customWidth="1"/>
    <col min="3" max="3" width="14.375" style="0" customWidth="1"/>
    <col min="4" max="4" width="12.125" style="0" customWidth="1"/>
    <col min="5" max="5" width="14.125" style="0" customWidth="1"/>
    <col min="6" max="6" width="15.75390625" style="91" customWidth="1"/>
    <col min="7" max="7" width="15.125" style="0" customWidth="1"/>
    <col min="8" max="8" width="17.625" style="0" customWidth="1"/>
    <col min="9" max="9" width="19.875" style="0" customWidth="1"/>
    <col min="10" max="10" width="14.625" style="0" customWidth="1"/>
    <col min="11" max="11" width="12.875" style="91" customWidth="1"/>
  </cols>
  <sheetData>
    <row r="1" spans="1:11" ht="15.75">
      <c r="A1" s="101" t="s">
        <v>141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s="37" customFormat="1" ht="105" customHeight="1">
      <c r="A2" s="76" t="s">
        <v>114</v>
      </c>
      <c r="B2" s="76" t="s">
        <v>115</v>
      </c>
      <c r="C2" s="76" t="s">
        <v>153</v>
      </c>
      <c r="D2" s="76" t="s">
        <v>116</v>
      </c>
      <c r="E2" s="76" t="s">
        <v>117</v>
      </c>
      <c r="F2" s="77" t="s">
        <v>118</v>
      </c>
      <c r="G2" s="76" t="s">
        <v>119</v>
      </c>
      <c r="H2" s="76" t="s">
        <v>120</v>
      </c>
      <c r="I2" s="76" t="s">
        <v>121</v>
      </c>
      <c r="J2" s="76" t="s">
        <v>122</v>
      </c>
      <c r="K2" s="77" t="s">
        <v>123</v>
      </c>
    </row>
    <row r="3" spans="1:11" s="80" customFormat="1" ht="12.75">
      <c r="A3" s="78">
        <v>1</v>
      </c>
      <c r="B3" s="78">
        <v>2</v>
      </c>
      <c r="C3" s="78">
        <v>3</v>
      </c>
      <c r="D3" s="78">
        <v>4</v>
      </c>
      <c r="E3" s="78">
        <v>5</v>
      </c>
      <c r="F3" s="79">
        <v>6</v>
      </c>
      <c r="G3" s="78">
        <v>7</v>
      </c>
      <c r="H3" s="78">
        <v>8</v>
      </c>
      <c r="I3" s="78">
        <v>9</v>
      </c>
      <c r="J3" s="78">
        <v>10</v>
      </c>
      <c r="K3" s="79">
        <v>11</v>
      </c>
    </row>
    <row r="4" spans="1:11" s="84" customFormat="1" ht="38.25">
      <c r="A4" s="81">
        <v>1</v>
      </c>
      <c r="B4" s="82" t="s">
        <v>142</v>
      </c>
      <c r="C4" s="82">
        <v>1</v>
      </c>
      <c r="D4" s="82"/>
      <c r="E4" s="82"/>
      <c r="F4" s="82">
        <v>1</v>
      </c>
      <c r="G4" s="82">
        <v>1</v>
      </c>
      <c r="H4" s="82">
        <v>1</v>
      </c>
      <c r="I4" s="82">
        <v>1</v>
      </c>
      <c r="J4" s="83">
        <f>(G4+H4+I4)/3</f>
        <v>1</v>
      </c>
      <c r="K4" s="83">
        <f>0.3*C4+0.6*(F5*0.5+F6*0.5)+0.1*J4</f>
        <v>0.9768880000000001</v>
      </c>
    </row>
    <row r="5" spans="1:11" s="37" customFormat="1" ht="51">
      <c r="A5" s="85" t="s">
        <v>124</v>
      </c>
      <c r="B5" s="76" t="s">
        <v>143</v>
      </c>
      <c r="C5" s="76">
        <v>1</v>
      </c>
      <c r="D5" s="76">
        <v>1</v>
      </c>
      <c r="E5" s="87">
        <v>0.7875</v>
      </c>
      <c r="F5" s="86">
        <f>0.45*C5+0.35*D5+0.2*E5</f>
        <v>0.9575</v>
      </c>
      <c r="G5" s="76"/>
      <c r="H5" s="76"/>
      <c r="I5" s="76"/>
      <c r="J5" s="76"/>
      <c r="K5" s="77"/>
    </row>
    <row r="6" spans="1:11" s="37" customFormat="1" ht="51">
      <c r="A6" s="85" t="s">
        <v>125</v>
      </c>
      <c r="B6" s="76" t="s">
        <v>144</v>
      </c>
      <c r="C6" s="76">
        <v>1</v>
      </c>
      <c r="D6" s="76">
        <v>1</v>
      </c>
      <c r="E6" s="87">
        <v>0.8273</v>
      </c>
      <c r="F6" s="86">
        <f>0.45*C6+0.35*D6+0.2*E6</f>
        <v>0.9654600000000001</v>
      </c>
      <c r="G6" s="76"/>
      <c r="H6" s="76"/>
      <c r="I6" s="76"/>
      <c r="J6" s="76"/>
      <c r="K6" s="77"/>
    </row>
    <row r="7" spans="1:11" s="84" customFormat="1" ht="69" customHeight="1">
      <c r="A7" s="81" t="s">
        <v>126</v>
      </c>
      <c r="B7" s="82" t="s">
        <v>145</v>
      </c>
      <c r="C7" s="82">
        <v>1</v>
      </c>
      <c r="D7" s="82"/>
      <c r="E7" s="82"/>
      <c r="F7" s="83">
        <f>F8</f>
        <v>0.99678</v>
      </c>
      <c r="G7" s="82">
        <v>1</v>
      </c>
      <c r="H7" s="82">
        <v>1</v>
      </c>
      <c r="I7" s="82">
        <v>1</v>
      </c>
      <c r="J7" s="83">
        <f>(G7+H7+I7)/3</f>
        <v>1</v>
      </c>
      <c r="K7" s="83">
        <f>0.3*C7+0.6*F8+0.1*J7</f>
        <v>0.9980679999999998</v>
      </c>
    </row>
    <row r="8" spans="1:11" s="37" customFormat="1" ht="38.25">
      <c r="A8" s="85" t="s">
        <v>127</v>
      </c>
      <c r="B8" s="76" t="s">
        <v>146</v>
      </c>
      <c r="C8" s="76">
        <v>1</v>
      </c>
      <c r="D8" s="76">
        <v>1</v>
      </c>
      <c r="E8" s="87">
        <v>0.9839</v>
      </c>
      <c r="F8" s="86">
        <f>0.45*C8+0.35*D8+0.2*E8</f>
        <v>0.99678</v>
      </c>
      <c r="G8" s="76"/>
      <c r="H8" s="76"/>
      <c r="I8" s="76"/>
      <c r="J8" s="76"/>
      <c r="K8" s="77"/>
    </row>
    <row r="9" spans="1:11" s="37" customFormat="1" ht="25.5">
      <c r="A9" s="85"/>
      <c r="B9" s="76" t="s">
        <v>147</v>
      </c>
      <c r="C9" s="76">
        <v>1</v>
      </c>
      <c r="D9" s="76">
        <v>1</v>
      </c>
      <c r="E9" s="76">
        <v>1</v>
      </c>
      <c r="F9" s="86">
        <f>0.45*C9+0.35*D9+0.2*E9</f>
        <v>1</v>
      </c>
      <c r="G9" s="76"/>
      <c r="H9" s="76"/>
      <c r="I9" s="76"/>
      <c r="J9" s="76"/>
      <c r="K9" s="77"/>
    </row>
    <row r="10" spans="1:11" s="37" customFormat="1" ht="25.5">
      <c r="A10" s="85"/>
      <c r="B10" s="76" t="s">
        <v>148</v>
      </c>
      <c r="C10" s="76">
        <v>1</v>
      </c>
      <c r="D10" s="76">
        <v>1</v>
      </c>
      <c r="E10" s="87">
        <v>0.8469</v>
      </c>
      <c r="F10" s="86">
        <f>0.45*C10+0.35*D10+0.2*E10</f>
        <v>0.96938</v>
      </c>
      <c r="G10" s="76"/>
      <c r="H10" s="76"/>
      <c r="I10" s="76"/>
      <c r="J10" s="76"/>
      <c r="K10" s="77"/>
    </row>
    <row r="11" spans="1:11" s="84" customFormat="1" ht="51">
      <c r="A11" s="81" t="s">
        <v>128</v>
      </c>
      <c r="B11" s="82" t="s">
        <v>149</v>
      </c>
      <c r="C11" s="82">
        <v>0.72</v>
      </c>
      <c r="D11" s="82"/>
      <c r="E11" s="82"/>
      <c r="F11" s="83">
        <f>(F12+F13)/2</f>
        <v>0.92735</v>
      </c>
      <c r="G11" s="82">
        <v>1</v>
      </c>
      <c r="H11" s="82">
        <v>1</v>
      </c>
      <c r="I11" s="82">
        <v>1</v>
      </c>
      <c r="J11" s="83">
        <f>(G11+H11+I11)/3</f>
        <v>1</v>
      </c>
      <c r="K11" s="83">
        <f>0.3*C11+0.6*F11+0.1*J11</f>
        <v>0.8724099999999999</v>
      </c>
    </row>
    <row r="12" spans="1:11" s="96" customFormat="1" ht="38.25">
      <c r="A12" s="93" t="s">
        <v>129</v>
      </c>
      <c r="B12" s="94" t="s">
        <v>150</v>
      </c>
      <c r="C12" s="94">
        <v>1</v>
      </c>
      <c r="D12" s="94">
        <v>1</v>
      </c>
      <c r="E12" s="94">
        <v>1</v>
      </c>
      <c r="F12" s="86">
        <f>0.45*C12+0.35*D12+0.2*E12</f>
        <v>1</v>
      </c>
      <c r="G12" s="94"/>
      <c r="H12" s="94"/>
      <c r="I12" s="94"/>
      <c r="J12" s="95"/>
      <c r="K12" s="95"/>
    </row>
    <row r="13" spans="1:11" s="96" customFormat="1" ht="38.25">
      <c r="A13" s="93" t="s">
        <v>152</v>
      </c>
      <c r="B13" s="94" t="s">
        <v>151</v>
      </c>
      <c r="C13" s="94">
        <v>0.85</v>
      </c>
      <c r="D13" s="94">
        <v>0.86</v>
      </c>
      <c r="E13" s="95">
        <v>0.856</v>
      </c>
      <c r="F13" s="86">
        <f>0.45*C13+0.35*D13+0.2*E13</f>
        <v>0.8547</v>
      </c>
      <c r="G13" s="94"/>
      <c r="H13" s="94"/>
      <c r="I13" s="94"/>
      <c r="J13" s="95"/>
      <c r="K13" s="95"/>
    </row>
    <row r="14" spans="1:11" s="84" customFormat="1" ht="38.25">
      <c r="A14" s="81" t="s">
        <v>130</v>
      </c>
      <c r="B14" s="82" t="s">
        <v>154</v>
      </c>
      <c r="C14" s="83">
        <f>(C15+C16+C17+C18)/4</f>
        <v>0.8049999999999999</v>
      </c>
      <c r="D14" s="82"/>
      <c r="E14" s="82"/>
      <c r="F14" s="83">
        <f>(F15+F16+F17+F18)/4</f>
        <v>0.8832</v>
      </c>
      <c r="G14" s="82">
        <v>1</v>
      </c>
      <c r="H14" s="82">
        <v>1</v>
      </c>
      <c r="I14" s="82">
        <v>1</v>
      </c>
      <c r="J14" s="83">
        <f>(G14+H14+I14)/3</f>
        <v>1</v>
      </c>
      <c r="K14" s="83">
        <f>0.3*C14+0.6*(F15+F16+F17+F18)/4+0.1*J14</f>
        <v>0.8714199999999999</v>
      </c>
    </row>
    <row r="15" spans="1:11" s="37" customFormat="1" ht="26.25" customHeight="1">
      <c r="A15" s="85" t="s">
        <v>131</v>
      </c>
      <c r="B15" s="76" t="s">
        <v>155</v>
      </c>
      <c r="C15" s="76">
        <v>0.61</v>
      </c>
      <c r="D15" s="87">
        <v>0.714</v>
      </c>
      <c r="E15" s="87">
        <v>0.9385</v>
      </c>
      <c r="F15" s="86">
        <f>0.45*C15+0.35*D15+0.2*E15</f>
        <v>0.7121</v>
      </c>
      <c r="G15" s="76"/>
      <c r="H15" s="76"/>
      <c r="I15" s="76"/>
      <c r="J15" s="76"/>
      <c r="K15" s="77"/>
    </row>
    <row r="16" spans="1:11" s="37" customFormat="1" ht="25.5">
      <c r="A16" s="85" t="s">
        <v>132</v>
      </c>
      <c r="B16" s="76" t="s">
        <v>156</v>
      </c>
      <c r="C16" s="76">
        <v>0.67</v>
      </c>
      <c r="D16" s="76">
        <v>1</v>
      </c>
      <c r="E16" s="76">
        <v>1</v>
      </c>
      <c r="F16" s="86">
        <f>0.45*C16+0.35*D16+0.2*E16</f>
        <v>0.8514999999999999</v>
      </c>
      <c r="G16" s="76"/>
      <c r="H16" s="76"/>
      <c r="I16" s="76"/>
      <c r="J16" s="76"/>
      <c r="K16" s="77"/>
    </row>
    <row r="17" spans="1:11" s="37" customFormat="1" ht="38.25">
      <c r="A17" s="85" t="s">
        <v>133</v>
      </c>
      <c r="B17" s="76" t="s">
        <v>157</v>
      </c>
      <c r="C17" s="76">
        <v>0.94</v>
      </c>
      <c r="D17" s="76">
        <v>1</v>
      </c>
      <c r="E17" s="87">
        <v>0.981</v>
      </c>
      <c r="F17" s="86">
        <f>0.45*C17+0.35*D17+0.2*E17</f>
        <v>0.9692</v>
      </c>
      <c r="G17" s="76"/>
      <c r="H17" s="76"/>
      <c r="I17" s="76"/>
      <c r="J17" s="76"/>
      <c r="K17" s="77"/>
    </row>
    <row r="18" spans="1:11" s="37" customFormat="1" ht="25.5">
      <c r="A18" s="85" t="s">
        <v>134</v>
      </c>
      <c r="B18" s="76" t="s">
        <v>158</v>
      </c>
      <c r="C18" s="76">
        <v>1</v>
      </c>
      <c r="D18" s="87">
        <v>1</v>
      </c>
      <c r="E18" s="87">
        <v>1</v>
      </c>
      <c r="F18" s="86">
        <f>0.45*C18+0.35*D18+0.2*E18</f>
        <v>1</v>
      </c>
      <c r="G18" s="76"/>
      <c r="H18" s="76"/>
      <c r="I18" s="76"/>
      <c r="J18" s="76"/>
      <c r="K18" s="77"/>
    </row>
    <row r="19" spans="1:11" s="84" customFormat="1" ht="41.25" customHeight="1">
      <c r="A19" s="81" t="s">
        <v>135</v>
      </c>
      <c r="B19" s="82" t="s">
        <v>159</v>
      </c>
      <c r="C19" s="82">
        <f>C20</f>
        <v>0.96</v>
      </c>
      <c r="D19" s="82"/>
      <c r="E19" s="82"/>
      <c r="F19" s="83">
        <f>F20</f>
        <v>0.79352</v>
      </c>
      <c r="G19" s="82">
        <v>1</v>
      </c>
      <c r="H19" s="82">
        <v>0</v>
      </c>
      <c r="I19" s="82">
        <v>1</v>
      </c>
      <c r="J19" s="83">
        <f>(G19+H19+I19)/3</f>
        <v>0.6666666666666666</v>
      </c>
      <c r="K19" s="83">
        <f>0.3*C19+0.6*F19+0.1*J19</f>
        <v>0.8307786666666666</v>
      </c>
    </row>
    <row r="20" spans="1:11" s="37" customFormat="1" ht="29.25" customHeight="1">
      <c r="A20" s="85" t="s">
        <v>136</v>
      </c>
      <c r="B20" s="76" t="s">
        <v>159</v>
      </c>
      <c r="C20" s="76">
        <v>0.96</v>
      </c>
      <c r="D20" s="76">
        <v>0.92</v>
      </c>
      <c r="E20" s="87">
        <v>0.1976</v>
      </c>
      <c r="F20" s="86">
        <f>0.45*C20+0.35*D20+0.2*E20</f>
        <v>0.79352</v>
      </c>
      <c r="G20" s="76"/>
      <c r="H20" s="76"/>
      <c r="I20" s="76"/>
      <c r="J20" s="76"/>
      <c r="K20" s="77"/>
    </row>
    <row r="21" spans="1:11" s="84" customFormat="1" ht="25.5">
      <c r="A21" s="81" t="s">
        <v>137</v>
      </c>
      <c r="B21" s="82" t="s">
        <v>160</v>
      </c>
      <c r="C21" s="83">
        <f>(C22+C23+C24)/3</f>
        <v>1</v>
      </c>
      <c r="D21" s="82"/>
      <c r="E21" s="82"/>
      <c r="F21" s="83">
        <f>(F22+F23+F24)/3</f>
        <v>0.9948666666666668</v>
      </c>
      <c r="G21" s="82">
        <v>1</v>
      </c>
      <c r="H21" s="82">
        <v>1</v>
      </c>
      <c r="I21" s="82">
        <v>1</v>
      </c>
      <c r="J21" s="83">
        <f>(G21+H21+I21)/3</f>
        <v>1</v>
      </c>
      <c r="K21" s="83">
        <f>0.3*C21+0.6*F21+0.1*J21</f>
        <v>0.9969199999999999</v>
      </c>
    </row>
    <row r="22" spans="1:11" s="37" customFormat="1" ht="25.5">
      <c r="A22" s="85" t="s">
        <v>138</v>
      </c>
      <c r="B22" s="76" t="s">
        <v>161</v>
      </c>
      <c r="C22" s="76">
        <v>1</v>
      </c>
      <c r="D22" s="76">
        <v>1</v>
      </c>
      <c r="E22" s="87">
        <v>0.997</v>
      </c>
      <c r="F22" s="86">
        <f>0.45*C22+0.35*D22+0.2*E22</f>
        <v>0.9994000000000001</v>
      </c>
      <c r="G22" s="76"/>
      <c r="H22" s="76"/>
      <c r="I22" s="76"/>
      <c r="J22" s="76"/>
      <c r="K22" s="77"/>
    </row>
    <row r="23" spans="1:11" ht="12.75">
      <c r="A23" s="88" t="s">
        <v>139</v>
      </c>
      <c r="B23" s="76" t="s">
        <v>162</v>
      </c>
      <c r="C23" s="76">
        <v>1</v>
      </c>
      <c r="D23" s="87">
        <v>1</v>
      </c>
      <c r="E23" s="87">
        <v>1</v>
      </c>
      <c r="F23" s="86">
        <f>0.45*C23+0.35*D23+0.2*E23</f>
        <v>1</v>
      </c>
      <c r="G23" s="64"/>
      <c r="H23" s="64"/>
      <c r="I23" s="64"/>
      <c r="J23" s="64"/>
      <c r="K23" s="89"/>
    </row>
    <row r="24" spans="1:11" ht="25.5">
      <c r="A24" s="88" t="s">
        <v>140</v>
      </c>
      <c r="B24" s="76" t="s">
        <v>163</v>
      </c>
      <c r="C24" s="76">
        <v>1</v>
      </c>
      <c r="D24" s="76">
        <v>1</v>
      </c>
      <c r="E24" s="97">
        <v>0.926</v>
      </c>
      <c r="F24" s="86">
        <f>0.45*C24+0.35*D24+0.2*E24</f>
        <v>0.9852000000000001</v>
      </c>
      <c r="G24" s="64"/>
      <c r="H24" s="64"/>
      <c r="I24" s="64"/>
      <c r="J24" s="64"/>
      <c r="K24" s="89"/>
    </row>
    <row r="25" ht="12.75">
      <c r="A25" s="90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95" zoomScaleNormal="95" zoomScalePageLayoutView="0" workbookViewId="0" topLeftCell="A7">
      <selection activeCell="B12" sqref="B12:G12"/>
    </sheetView>
  </sheetViews>
  <sheetFormatPr defaultColWidth="9.00390625" defaultRowHeight="12.75"/>
  <cols>
    <col min="1" max="1" width="12.625" style="0" customWidth="1"/>
    <col min="2" max="2" width="35.00390625" style="0" customWidth="1"/>
    <col min="3" max="3" width="18.00390625" style="0" customWidth="1"/>
    <col min="4" max="4" width="17.75390625" style="0" customWidth="1"/>
    <col min="5" max="5" width="10.75390625" style="0" customWidth="1"/>
    <col min="6" max="6" width="17.625" style="0" customWidth="1"/>
    <col min="7" max="7" width="42.375" style="0" customWidth="1"/>
  </cols>
  <sheetData>
    <row r="1" spans="1:7" ht="12.75">
      <c r="A1" s="4"/>
      <c r="B1" s="4"/>
      <c r="C1" s="4"/>
      <c r="D1" s="4"/>
      <c r="E1" s="4"/>
      <c r="F1" s="4"/>
      <c r="G1" s="4"/>
    </row>
    <row r="2" spans="1:7" ht="38.25" customHeight="1">
      <c r="A2" s="106" t="s">
        <v>1</v>
      </c>
      <c r="B2" s="107"/>
      <c r="C2" s="107"/>
      <c r="D2" s="107"/>
      <c r="E2" s="107"/>
      <c r="F2" s="107"/>
      <c r="G2" s="107"/>
    </row>
    <row r="3" spans="1:7" ht="15.75" hidden="1">
      <c r="A3" s="15"/>
      <c r="B3" s="15"/>
      <c r="C3" s="15"/>
      <c r="D3" s="15"/>
      <c r="E3" s="15"/>
      <c r="F3" s="15"/>
      <c r="G3" s="15"/>
    </row>
    <row r="4" spans="1:10" ht="78.75" customHeight="1">
      <c r="A4" s="108" t="s">
        <v>0</v>
      </c>
      <c r="B4" s="108" t="s">
        <v>2</v>
      </c>
      <c r="C4" s="108" t="s">
        <v>3</v>
      </c>
      <c r="D4" s="111" t="s">
        <v>4</v>
      </c>
      <c r="E4" s="116"/>
      <c r="F4" s="112"/>
      <c r="G4" s="108" t="s">
        <v>8</v>
      </c>
      <c r="H4" s="102" t="s">
        <v>109</v>
      </c>
      <c r="I4" s="102" t="s">
        <v>110</v>
      </c>
      <c r="J4" s="102" t="s">
        <v>111</v>
      </c>
    </row>
    <row r="5" spans="1:10" ht="67.5" customHeight="1">
      <c r="A5" s="109"/>
      <c r="B5" s="109"/>
      <c r="C5" s="109"/>
      <c r="D5" s="117" t="s">
        <v>9</v>
      </c>
      <c r="E5" s="111" t="s">
        <v>5</v>
      </c>
      <c r="F5" s="112"/>
      <c r="G5" s="109"/>
      <c r="H5" s="102"/>
      <c r="I5" s="102"/>
      <c r="J5" s="102"/>
    </row>
    <row r="6" spans="1:10" ht="33.75" customHeight="1">
      <c r="A6" s="110"/>
      <c r="B6" s="110"/>
      <c r="C6" s="110"/>
      <c r="D6" s="118"/>
      <c r="E6" s="18" t="s">
        <v>6</v>
      </c>
      <c r="F6" s="12" t="s">
        <v>7</v>
      </c>
      <c r="G6" s="110"/>
      <c r="H6" s="102"/>
      <c r="I6" s="102"/>
      <c r="J6" s="102"/>
    </row>
    <row r="7" spans="1:10" ht="15.75">
      <c r="A7" s="16">
        <v>1</v>
      </c>
      <c r="B7" s="16">
        <v>2</v>
      </c>
      <c r="C7" s="16">
        <v>3</v>
      </c>
      <c r="D7" s="18">
        <v>4</v>
      </c>
      <c r="E7" s="16">
        <v>5</v>
      </c>
      <c r="F7" s="16">
        <v>6</v>
      </c>
      <c r="G7" s="16">
        <v>7</v>
      </c>
      <c r="H7" s="63"/>
      <c r="I7" s="64"/>
      <c r="J7" s="64"/>
    </row>
    <row r="8" spans="1:10" ht="44.25" customHeight="1">
      <c r="A8" s="14">
        <v>1</v>
      </c>
      <c r="B8" s="113" t="s">
        <v>10</v>
      </c>
      <c r="C8" s="114"/>
      <c r="D8" s="114"/>
      <c r="E8" s="114"/>
      <c r="F8" s="114"/>
      <c r="G8" s="114"/>
      <c r="H8" s="63"/>
      <c r="I8" s="64"/>
      <c r="J8" s="64"/>
    </row>
    <row r="9" spans="1:10" s="1" customFormat="1" ht="66" customHeight="1">
      <c r="A9" s="12">
        <v>2</v>
      </c>
      <c r="B9" s="119" t="s">
        <v>11</v>
      </c>
      <c r="C9" s="120"/>
      <c r="D9" s="120"/>
      <c r="E9" s="120"/>
      <c r="F9" s="120"/>
      <c r="G9" s="121"/>
      <c r="H9" s="63"/>
      <c r="I9" s="64"/>
      <c r="J9" s="64"/>
    </row>
    <row r="10" spans="1:10" ht="81.75" customHeight="1">
      <c r="A10" s="10">
        <v>3</v>
      </c>
      <c r="B10" s="10" t="s">
        <v>12</v>
      </c>
      <c r="C10" s="11" t="s">
        <v>13</v>
      </c>
      <c r="D10" s="13">
        <v>100</v>
      </c>
      <c r="E10" s="13">
        <v>100</v>
      </c>
      <c r="F10" s="13">
        <v>100</v>
      </c>
      <c r="G10" s="10"/>
      <c r="H10" s="65">
        <f>F10/E10</f>
        <v>1</v>
      </c>
      <c r="I10" s="66">
        <f>F10/D10</f>
        <v>1</v>
      </c>
      <c r="J10" s="66">
        <f>H10*I10</f>
        <v>1</v>
      </c>
    </row>
    <row r="11" spans="1:10" ht="24" customHeight="1">
      <c r="A11" s="10"/>
      <c r="B11" s="103" t="s">
        <v>112</v>
      </c>
      <c r="C11" s="104"/>
      <c r="D11" s="104"/>
      <c r="E11" s="104"/>
      <c r="F11" s="104"/>
      <c r="G11" s="105"/>
      <c r="H11" s="65"/>
      <c r="I11" s="66"/>
      <c r="J11" s="67">
        <f>J10</f>
        <v>1</v>
      </c>
    </row>
    <row r="12" spans="1:7" s="3" customFormat="1" ht="64.5" customHeight="1">
      <c r="A12" s="14">
        <v>4</v>
      </c>
      <c r="B12" s="113" t="s">
        <v>14</v>
      </c>
      <c r="C12" s="114"/>
      <c r="D12" s="114"/>
      <c r="E12" s="114"/>
      <c r="F12" s="114"/>
      <c r="G12" s="115"/>
    </row>
    <row r="13" spans="1:10" s="1" customFormat="1" ht="84" customHeight="1">
      <c r="A13" s="12">
        <v>5</v>
      </c>
      <c r="B13" s="19" t="s">
        <v>15</v>
      </c>
      <c r="C13" s="11" t="s">
        <v>13</v>
      </c>
      <c r="D13" s="9">
        <v>82</v>
      </c>
      <c r="E13" s="9">
        <v>83</v>
      </c>
      <c r="F13" s="12">
        <v>83</v>
      </c>
      <c r="G13" s="12"/>
      <c r="H13" s="65">
        <f>F13/E13</f>
        <v>1</v>
      </c>
      <c r="I13" s="66">
        <f>F13/D13</f>
        <v>1.0121951219512195</v>
      </c>
      <c r="J13" s="66">
        <v>1</v>
      </c>
    </row>
    <row r="14" spans="1:10" s="1" customFormat="1" ht="87" customHeight="1">
      <c r="A14" s="12">
        <v>6</v>
      </c>
      <c r="B14" s="12" t="s">
        <v>16</v>
      </c>
      <c r="C14" s="11" t="s">
        <v>13</v>
      </c>
      <c r="D14" s="12">
        <v>100</v>
      </c>
      <c r="E14" s="22">
        <v>100</v>
      </c>
      <c r="F14" s="12">
        <v>100</v>
      </c>
      <c r="G14" s="12"/>
      <c r="H14" s="65">
        <f>F14/E14</f>
        <v>1</v>
      </c>
      <c r="I14" s="66">
        <f>F14/D14</f>
        <v>1</v>
      </c>
      <c r="J14" s="66">
        <f>H14*I14</f>
        <v>1</v>
      </c>
    </row>
    <row r="15" spans="1:12" ht="55.5" customHeight="1">
      <c r="A15" s="10">
        <v>7</v>
      </c>
      <c r="B15" s="19" t="s">
        <v>17</v>
      </c>
      <c r="C15" s="11" t="s">
        <v>13</v>
      </c>
      <c r="D15" s="11">
        <v>80</v>
      </c>
      <c r="E15" s="11">
        <v>95</v>
      </c>
      <c r="F15" s="11">
        <v>95</v>
      </c>
      <c r="G15" s="20"/>
      <c r="H15" s="65">
        <f>F15/E15</f>
        <v>1</v>
      </c>
      <c r="I15" s="66">
        <v>1.1</v>
      </c>
      <c r="J15" s="66">
        <v>1</v>
      </c>
      <c r="L15" s="69">
        <f>F15/D15</f>
        <v>1.1875</v>
      </c>
    </row>
    <row r="16" spans="1:10" s="3" customFormat="1" ht="84.75" customHeight="1">
      <c r="A16" s="17">
        <v>8</v>
      </c>
      <c r="B16" s="21" t="s">
        <v>18</v>
      </c>
      <c r="C16" s="11" t="s">
        <v>13</v>
      </c>
      <c r="D16" s="17">
        <v>100</v>
      </c>
      <c r="E16" s="17">
        <v>100</v>
      </c>
      <c r="F16" s="17">
        <v>100</v>
      </c>
      <c r="G16" s="14"/>
      <c r="H16" s="65">
        <f>F16/E16</f>
        <v>1</v>
      </c>
      <c r="I16" s="66">
        <f>F16/D16</f>
        <v>1</v>
      </c>
      <c r="J16" s="66">
        <f>H16*I16</f>
        <v>1</v>
      </c>
    </row>
    <row r="17" spans="1:10" ht="86.25" customHeight="1">
      <c r="A17" s="12">
        <v>9</v>
      </c>
      <c r="B17" s="12" t="s">
        <v>19</v>
      </c>
      <c r="C17" s="11" t="s">
        <v>13</v>
      </c>
      <c r="D17" s="12">
        <v>100</v>
      </c>
      <c r="E17" s="12">
        <v>100</v>
      </c>
      <c r="F17" s="12">
        <v>100</v>
      </c>
      <c r="G17" s="12"/>
      <c r="H17" s="65">
        <f>F17/E17</f>
        <v>1</v>
      </c>
      <c r="I17" s="66">
        <f>F17/D17</f>
        <v>1</v>
      </c>
      <c r="J17" s="66">
        <f>H17*I17</f>
        <v>1</v>
      </c>
    </row>
    <row r="18" spans="1:10" ht="24" customHeight="1">
      <c r="A18" s="10"/>
      <c r="B18" s="103" t="s">
        <v>112</v>
      </c>
      <c r="C18" s="104"/>
      <c r="D18" s="104"/>
      <c r="E18" s="104"/>
      <c r="F18" s="104"/>
      <c r="G18" s="105"/>
      <c r="H18" s="65"/>
      <c r="I18" s="66"/>
      <c r="J18" s="67">
        <f>(J16+J13+J14+J15+J17)/5</f>
        <v>1</v>
      </c>
    </row>
  </sheetData>
  <sheetProtection/>
  <mergeCells count="16">
    <mergeCell ref="D4:F4"/>
    <mergeCell ref="D5:D6"/>
    <mergeCell ref="A4:A6"/>
    <mergeCell ref="G4:G6"/>
    <mergeCell ref="B8:G8"/>
    <mergeCell ref="B9:G9"/>
    <mergeCell ref="J4:J6"/>
    <mergeCell ref="B11:G11"/>
    <mergeCell ref="B18:G18"/>
    <mergeCell ref="A2:G2"/>
    <mergeCell ref="B4:B6"/>
    <mergeCell ref="C4:C6"/>
    <mergeCell ref="E5:F5"/>
    <mergeCell ref="H4:H6"/>
    <mergeCell ref="I4:I6"/>
    <mergeCell ref="B12:G12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6">
      <selection activeCell="B17" sqref="B17:G17"/>
    </sheetView>
  </sheetViews>
  <sheetFormatPr defaultColWidth="9.00390625" defaultRowHeight="12.75"/>
  <cols>
    <col min="1" max="1" width="9.375" style="0" customWidth="1"/>
    <col min="2" max="2" width="28.125" style="0" customWidth="1"/>
    <col min="3" max="3" width="15.125" style="0" customWidth="1"/>
    <col min="4" max="4" width="14.625" style="0" customWidth="1"/>
    <col min="5" max="5" width="11.875" style="0" customWidth="1"/>
    <col min="6" max="6" width="14.875" style="0" customWidth="1"/>
    <col min="7" max="7" width="27.375" style="0" customWidth="1"/>
    <col min="9" max="9" width="10.25390625" style="0" customWidth="1"/>
    <col min="13" max="13" width="8.75390625" style="0" customWidth="1"/>
  </cols>
  <sheetData>
    <row r="1" spans="1:13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6"/>
      <c r="M1" s="7"/>
    </row>
    <row r="2" spans="1:7" ht="29.25" customHeight="1">
      <c r="A2" s="106" t="s">
        <v>1</v>
      </c>
      <c r="B2" s="107"/>
      <c r="C2" s="107"/>
      <c r="D2" s="107"/>
      <c r="E2" s="107"/>
      <c r="F2" s="107"/>
      <c r="G2" s="107"/>
    </row>
    <row r="3" spans="1:7" ht="18.75" customHeight="1">
      <c r="A3" s="15"/>
      <c r="B3" s="15"/>
      <c r="C3" s="15"/>
      <c r="D3" s="15"/>
      <c r="E3" s="15"/>
      <c r="F3" s="15"/>
      <c r="G3" s="15"/>
    </row>
    <row r="4" spans="1:10" ht="15" customHeight="1">
      <c r="A4" s="108" t="s">
        <v>0</v>
      </c>
      <c r="B4" s="108" t="s">
        <v>2</v>
      </c>
      <c r="C4" s="108" t="s">
        <v>3</v>
      </c>
      <c r="D4" s="111" t="s">
        <v>4</v>
      </c>
      <c r="E4" s="116"/>
      <c r="F4" s="112"/>
      <c r="G4" s="108" t="s">
        <v>8</v>
      </c>
      <c r="H4" s="102" t="s">
        <v>109</v>
      </c>
      <c r="I4" s="102" t="s">
        <v>110</v>
      </c>
      <c r="J4" s="102" t="s">
        <v>111</v>
      </c>
    </row>
    <row r="5" spans="1:10" ht="76.5" customHeight="1">
      <c r="A5" s="109"/>
      <c r="B5" s="109"/>
      <c r="C5" s="109"/>
      <c r="D5" s="117" t="s">
        <v>9</v>
      </c>
      <c r="E5" s="111" t="s">
        <v>5</v>
      </c>
      <c r="F5" s="112"/>
      <c r="G5" s="109"/>
      <c r="H5" s="102"/>
      <c r="I5" s="102"/>
      <c r="J5" s="102"/>
    </row>
    <row r="6" spans="1:10" ht="42" customHeight="1">
      <c r="A6" s="110"/>
      <c r="B6" s="110"/>
      <c r="C6" s="110"/>
      <c r="D6" s="118"/>
      <c r="E6" s="18" t="s">
        <v>6</v>
      </c>
      <c r="F6" s="12" t="s">
        <v>7</v>
      </c>
      <c r="G6" s="110"/>
      <c r="H6" s="102"/>
      <c r="I6" s="102"/>
      <c r="J6" s="102"/>
    </row>
    <row r="7" spans="1:10" ht="22.5" customHeight="1">
      <c r="A7" s="16">
        <v>1</v>
      </c>
      <c r="B7" s="16">
        <v>2</v>
      </c>
      <c r="C7" s="16">
        <v>3</v>
      </c>
      <c r="D7" s="18">
        <v>4</v>
      </c>
      <c r="E7" s="16">
        <v>5</v>
      </c>
      <c r="F7" s="16">
        <v>6</v>
      </c>
      <c r="G7" s="16">
        <v>7</v>
      </c>
      <c r="H7" s="63"/>
      <c r="I7" s="64"/>
      <c r="J7" s="64"/>
    </row>
    <row r="8" spans="1:10" ht="46.5" customHeight="1">
      <c r="A8" s="14">
        <v>1</v>
      </c>
      <c r="B8" s="113" t="s">
        <v>45</v>
      </c>
      <c r="C8" s="114"/>
      <c r="D8" s="114"/>
      <c r="E8" s="114"/>
      <c r="F8" s="114"/>
      <c r="G8" s="115"/>
      <c r="H8" s="63"/>
      <c r="I8" s="64"/>
      <c r="J8" s="64"/>
    </row>
    <row r="9" spans="1:10" ht="89.25" customHeight="1">
      <c r="A9" s="9">
        <v>2</v>
      </c>
      <c r="B9" s="125" t="s">
        <v>46</v>
      </c>
      <c r="C9" s="126"/>
      <c r="D9" s="126"/>
      <c r="E9" s="126"/>
      <c r="F9" s="126"/>
      <c r="G9" s="127"/>
      <c r="H9" s="63"/>
      <c r="I9" s="64"/>
      <c r="J9" s="64"/>
    </row>
    <row r="10" spans="1:13" s="4" customFormat="1" ht="64.5" customHeight="1">
      <c r="A10" s="9">
        <v>3</v>
      </c>
      <c r="B10" s="28" t="s">
        <v>47</v>
      </c>
      <c r="C10" s="29" t="s">
        <v>39</v>
      </c>
      <c r="D10" s="29">
        <v>66.9</v>
      </c>
      <c r="E10" s="29">
        <v>64.5</v>
      </c>
      <c r="F10" s="29">
        <v>64.5</v>
      </c>
      <c r="G10" s="9"/>
      <c r="H10" s="65">
        <f>F10/E10</f>
        <v>1</v>
      </c>
      <c r="I10" s="66">
        <f>D10/F10</f>
        <v>1.0372093023255815</v>
      </c>
      <c r="J10" s="66">
        <v>1</v>
      </c>
      <c r="K10"/>
      <c r="L10"/>
      <c r="M10"/>
    </row>
    <row r="11" spans="1:13" s="4" customFormat="1" ht="216" customHeight="1">
      <c r="A11" s="12">
        <v>4</v>
      </c>
      <c r="B11" s="30" t="s">
        <v>48</v>
      </c>
      <c r="C11" s="31" t="s">
        <v>49</v>
      </c>
      <c r="D11" s="31">
        <v>56</v>
      </c>
      <c r="E11" s="31">
        <v>56</v>
      </c>
      <c r="F11" s="31">
        <v>56</v>
      </c>
      <c r="G11" s="12"/>
      <c r="H11" s="65">
        <f>F11/E11</f>
        <v>1</v>
      </c>
      <c r="I11" s="66">
        <f>D11/F11</f>
        <v>1</v>
      </c>
      <c r="J11" s="66">
        <f>H11*I11</f>
        <v>1</v>
      </c>
      <c r="K11"/>
      <c r="L11"/>
      <c r="M11"/>
    </row>
    <row r="12" spans="1:10" ht="24" customHeight="1">
      <c r="A12" s="10"/>
      <c r="B12" s="103" t="s">
        <v>112</v>
      </c>
      <c r="C12" s="104"/>
      <c r="D12" s="104"/>
      <c r="E12" s="104"/>
      <c r="F12" s="104"/>
      <c r="G12" s="105"/>
      <c r="H12" s="65"/>
      <c r="I12" s="66"/>
      <c r="J12" s="67">
        <f>J10/2+J11/2</f>
        <v>1</v>
      </c>
    </row>
    <row r="13" spans="1:13" s="8" customFormat="1" ht="51.75" customHeight="1">
      <c r="A13" s="27">
        <v>5</v>
      </c>
      <c r="B13" s="128" t="s">
        <v>50</v>
      </c>
      <c r="C13" s="129"/>
      <c r="D13" s="129"/>
      <c r="E13" s="129"/>
      <c r="F13" s="129"/>
      <c r="G13" s="130"/>
      <c r="H13"/>
      <c r="I13"/>
      <c r="J13"/>
      <c r="K13"/>
      <c r="L13"/>
      <c r="M13"/>
    </row>
    <row r="14" spans="1:13" s="8" customFormat="1" ht="70.5" customHeight="1">
      <c r="A14" s="9">
        <v>6</v>
      </c>
      <c r="B14" s="19" t="s">
        <v>51</v>
      </c>
      <c r="C14" s="24" t="s">
        <v>52</v>
      </c>
      <c r="D14" s="9" t="s">
        <v>53</v>
      </c>
      <c r="E14" s="32">
        <v>2532</v>
      </c>
      <c r="F14" s="32">
        <v>2532</v>
      </c>
      <c r="G14" s="9"/>
      <c r="H14" s="65">
        <f>F14/E14</f>
        <v>1</v>
      </c>
      <c r="I14" s="66">
        <v>1.0189</v>
      </c>
      <c r="J14" s="66">
        <v>1</v>
      </c>
      <c r="K14"/>
      <c r="L14"/>
      <c r="M14"/>
    </row>
    <row r="15" spans="1:13" s="8" customFormat="1" ht="75.75" customHeight="1">
      <c r="A15" s="12">
        <v>7</v>
      </c>
      <c r="B15" s="12" t="s">
        <v>54</v>
      </c>
      <c r="C15" s="34" t="s">
        <v>55</v>
      </c>
      <c r="D15" s="12">
        <v>0</v>
      </c>
      <c r="E15" s="33">
        <v>1010</v>
      </c>
      <c r="F15" s="33">
        <v>3156.74</v>
      </c>
      <c r="G15" s="70" t="s">
        <v>56</v>
      </c>
      <c r="H15" s="65">
        <v>1</v>
      </c>
      <c r="I15" s="66">
        <v>1</v>
      </c>
      <c r="J15" s="66">
        <f>H15*I15</f>
        <v>1</v>
      </c>
      <c r="K15"/>
      <c r="L15"/>
      <c r="M15"/>
    </row>
    <row r="16" spans="1:10" ht="24" customHeight="1">
      <c r="A16" s="10"/>
      <c r="B16" s="103" t="s">
        <v>112</v>
      </c>
      <c r="C16" s="104"/>
      <c r="D16" s="104"/>
      <c r="E16" s="104"/>
      <c r="F16" s="104"/>
      <c r="G16" s="105"/>
      <c r="H16" s="65"/>
      <c r="I16" s="66"/>
      <c r="J16" s="67">
        <f>J14/2+J15/2</f>
        <v>1</v>
      </c>
    </row>
    <row r="17" spans="1:13" s="4" customFormat="1" ht="36" customHeight="1">
      <c r="A17" s="17">
        <v>8</v>
      </c>
      <c r="B17" s="122" t="s">
        <v>57</v>
      </c>
      <c r="C17" s="123"/>
      <c r="D17" s="123"/>
      <c r="E17" s="123"/>
      <c r="F17" s="123"/>
      <c r="G17" s="124"/>
      <c r="H17"/>
      <c r="I17"/>
      <c r="J17"/>
      <c r="K17"/>
      <c r="L17"/>
      <c r="M17"/>
    </row>
    <row r="18" spans="1:13" s="4" customFormat="1" ht="144.75" customHeight="1">
      <c r="A18" s="12">
        <v>9</v>
      </c>
      <c r="B18" s="35" t="s">
        <v>58</v>
      </c>
      <c r="C18" s="11" t="s">
        <v>59</v>
      </c>
      <c r="D18" s="12">
        <v>100</v>
      </c>
      <c r="E18" s="12">
        <v>100</v>
      </c>
      <c r="F18" s="12">
        <v>100</v>
      </c>
      <c r="G18" s="12"/>
      <c r="H18" s="65">
        <f>F18/E18</f>
        <v>1</v>
      </c>
      <c r="I18" s="66">
        <v>1.0189</v>
      </c>
      <c r="J18" s="66">
        <v>1</v>
      </c>
      <c r="K18"/>
      <c r="L18"/>
      <c r="M18"/>
    </row>
    <row r="19" spans="1:10" ht="24" customHeight="1">
      <c r="A19" s="10"/>
      <c r="B19" s="103" t="s">
        <v>112</v>
      </c>
      <c r="C19" s="104"/>
      <c r="D19" s="104"/>
      <c r="E19" s="104"/>
      <c r="F19" s="104"/>
      <c r="G19" s="105"/>
      <c r="H19" s="65"/>
      <c r="I19" s="66"/>
      <c r="J19" s="67">
        <f>J18</f>
        <v>1</v>
      </c>
    </row>
    <row r="20" spans="1:13" s="4" customFormat="1" ht="53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4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4" customFormat="1" ht="29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8" customFormat="1" ht="42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4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4" customFormat="1" ht="15.7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/>
  <mergeCells count="18">
    <mergeCell ref="E5:F5"/>
    <mergeCell ref="B8:G8"/>
    <mergeCell ref="A2:G2"/>
    <mergeCell ref="A4:A6"/>
    <mergeCell ref="B4:B6"/>
    <mergeCell ref="C4:C6"/>
    <mergeCell ref="D4:F4"/>
    <mergeCell ref="G4:G6"/>
    <mergeCell ref="H4:H6"/>
    <mergeCell ref="I4:I6"/>
    <mergeCell ref="J4:J6"/>
    <mergeCell ref="B12:G12"/>
    <mergeCell ref="B16:G16"/>
    <mergeCell ref="B19:G19"/>
    <mergeCell ref="B17:G17"/>
    <mergeCell ref="B9:G9"/>
    <mergeCell ref="B13:G13"/>
    <mergeCell ref="D5:D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1">
      <selection activeCell="B11" sqref="B11:G11"/>
    </sheetView>
  </sheetViews>
  <sheetFormatPr defaultColWidth="9.00390625" defaultRowHeight="12.75"/>
  <cols>
    <col min="1" max="1" width="12.25390625" style="2" customWidth="1"/>
    <col min="2" max="2" width="54.375" style="0" customWidth="1"/>
    <col min="3" max="3" width="13.125" style="0" customWidth="1"/>
    <col min="4" max="4" width="18.125" style="0" customWidth="1"/>
    <col min="5" max="5" width="13.375" style="0" customWidth="1"/>
    <col min="6" max="6" width="14.25390625" style="0" customWidth="1"/>
    <col min="7" max="7" width="34.75390625" style="0" customWidth="1"/>
    <col min="12" max="12" width="9.75390625" style="0" bestFit="1" customWidth="1"/>
    <col min="13" max="13" width="13.375" style="0" bestFit="1" customWidth="1"/>
  </cols>
  <sheetData>
    <row r="1" spans="1:8" ht="37.5" customHeight="1">
      <c r="A1" s="106" t="s">
        <v>1</v>
      </c>
      <c r="B1" s="107"/>
      <c r="C1" s="107"/>
      <c r="D1" s="107"/>
      <c r="E1" s="107"/>
      <c r="F1" s="107"/>
      <c r="G1" s="107"/>
      <c r="H1" s="2"/>
    </row>
    <row r="2" spans="1:8" ht="15.75">
      <c r="A2" s="15"/>
      <c r="B2" s="15"/>
      <c r="C2" s="15"/>
      <c r="D2" s="15"/>
      <c r="E2" s="15"/>
      <c r="F2" s="15"/>
      <c r="G2" s="15"/>
      <c r="H2" s="2"/>
    </row>
    <row r="3" spans="1:10" ht="53.25" customHeight="1">
      <c r="A3" s="108" t="s">
        <v>0</v>
      </c>
      <c r="B3" s="108" t="s">
        <v>2</v>
      </c>
      <c r="C3" s="108" t="s">
        <v>3</v>
      </c>
      <c r="D3" s="111" t="s">
        <v>4</v>
      </c>
      <c r="E3" s="116"/>
      <c r="F3" s="112"/>
      <c r="G3" s="108" t="s">
        <v>8</v>
      </c>
      <c r="H3" s="102" t="s">
        <v>109</v>
      </c>
      <c r="I3" s="102" t="s">
        <v>110</v>
      </c>
      <c r="J3" s="102" t="s">
        <v>111</v>
      </c>
    </row>
    <row r="4" spans="1:10" ht="15.75">
      <c r="A4" s="109"/>
      <c r="B4" s="109"/>
      <c r="C4" s="109"/>
      <c r="D4" s="117" t="s">
        <v>108</v>
      </c>
      <c r="E4" s="111" t="s">
        <v>5</v>
      </c>
      <c r="F4" s="112"/>
      <c r="G4" s="109"/>
      <c r="H4" s="102"/>
      <c r="I4" s="102"/>
      <c r="J4" s="102"/>
    </row>
    <row r="5" spans="1:10" ht="63" customHeight="1">
      <c r="A5" s="110"/>
      <c r="B5" s="110"/>
      <c r="C5" s="110"/>
      <c r="D5" s="118"/>
      <c r="E5" s="18" t="s">
        <v>6</v>
      </c>
      <c r="F5" s="12" t="s">
        <v>7</v>
      </c>
      <c r="G5" s="110"/>
      <c r="H5" s="102"/>
      <c r="I5" s="102"/>
      <c r="J5" s="102"/>
    </row>
    <row r="6" spans="1:10" ht="15.75">
      <c r="A6" s="16">
        <v>1</v>
      </c>
      <c r="B6" s="16">
        <v>2</v>
      </c>
      <c r="C6" s="16">
        <v>3</v>
      </c>
      <c r="D6" s="18">
        <v>4</v>
      </c>
      <c r="E6" s="16">
        <v>5</v>
      </c>
      <c r="F6" s="16">
        <v>6</v>
      </c>
      <c r="G6" s="16">
        <v>7</v>
      </c>
      <c r="H6" s="63"/>
      <c r="I6" s="64"/>
      <c r="J6" s="64"/>
    </row>
    <row r="7" spans="1:10" ht="41.25" customHeight="1">
      <c r="A7" s="14">
        <v>1</v>
      </c>
      <c r="B7" s="113" t="s">
        <v>31</v>
      </c>
      <c r="C7" s="114"/>
      <c r="D7" s="114"/>
      <c r="E7" s="114"/>
      <c r="F7" s="114"/>
      <c r="G7" s="115"/>
      <c r="H7" s="63"/>
      <c r="I7" s="64"/>
      <c r="J7" s="64"/>
    </row>
    <row r="8" spans="1:10" ht="64.5" customHeight="1">
      <c r="A8" s="12">
        <v>2</v>
      </c>
      <c r="B8" s="119" t="s">
        <v>32</v>
      </c>
      <c r="C8" s="120"/>
      <c r="D8" s="120"/>
      <c r="E8" s="120"/>
      <c r="F8" s="120"/>
      <c r="G8" s="121"/>
      <c r="H8" s="63"/>
      <c r="I8" s="64"/>
      <c r="J8" s="64"/>
    </row>
    <row r="9" spans="1:10" ht="133.5" customHeight="1">
      <c r="A9" s="10">
        <v>3</v>
      </c>
      <c r="B9" s="10" t="s">
        <v>33</v>
      </c>
      <c r="C9" s="11" t="s">
        <v>13</v>
      </c>
      <c r="D9" s="13">
        <v>0</v>
      </c>
      <c r="E9" s="13">
        <v>0</v>
      </c>
      <c r="F9" s="13">
        <v>0</v>
      </c>
      <c r="G9" s="10"/>
      <c r="H9" s="65">
        <v>1</v>
      </c>
      <c r="I9" s="66">
        <v>1</v>
      </c>
      <c r="J9" s="66">
        <v>1</v>
      </c>
    </row>
    <row r="10" spans="1:10" ht="24" customHeight="1">
      <c r="A10" s="10"/>
      <c r="B10" s="103" t="s">
        <v>112</v>
      </c>
      <c r="C10" s="104"/>
      <c r="D10" s="104"/>
      <c r="E10" s="104"/>
      <c r="F10" s="104"/>
      <c r="G10" s="105"/>
      <c r="H10" s="65"/>
      <c r="I10" s="66"/>
      <c r="J10" s="67">
        <f>J9</f>
        <v>1</v>
      </c>
    </row>
    <row r="11" spans="1:8" ht="60" customHeight="1">
      <c r="A11" s="14">
        <v>4</v>
      </c>
      <c r="B11" s="113" t="s">
        <v>20</v>
      </c>
      <c r="C11" s="114"/>
      <c r="D11" s="114"/>
      <c r="E11" s="114"/>
      <c r="F11" s="114"/>
      <c r="G11" s="115"/>
      <c r="H11" s="2"/>
    </row>
    <row r="12" spans="1:10" ht="99.75" customHeight="1">
      <c r="A12" s="12">
        <v>5</v>
      </c>
      <c r="B12" s="19" t="s">
        <v>34</v>
      </c>
      <c r="C12" s="11" t="s">
        <v>13</v>
      </c>
      <c r="D12" s="9">
        <v>82</v>
      </c>
      <c r="E12" s="9">
        <v>83</v>
      </c>
      <c r="F12" s="12">
        <v>99.97</v>
      </c>
      <c r="G12" s="12" t="s">
        <v>35</v>
      </c>
      <c r="H12" s="65">
        <v>1</v>
      </c>
      <c r="I12" s="66">
        <v>1.0189</v>
      </c>
      <c r="J12" s="66">
        <v>1</v>
      </c>
    </row>
    <row r="13" spans="1:10" ht="216.75" customHeight="1">
      <c r="A13" s="9">
        <v>6</v>
      </c>
      <c r="B13" s="9" t="s">
        <v>36</v>
      </c>
      <c r="C13" s="24" t="s">
        <v>13</v>
      </c>
      <c r="D13" s="9">
        <v>0</v>
      </c>
      <c r="E13" s="25">
        <v>100</v>
      </c>
      <c r="F13" s="9">
        <v>75.22</v>
      </c>
      <c r="G13" s="71" t="s">
        <v>37</v>
      </c>
      <c r="H13" s="65">
        <f>F13/E13</f>
        <v>0.7522</v>
      </c>
      <c r="I13" s="66">
        <v>1</v>
      </c>
      <c r="J13" s="66">
        <f>H13*I13</f>
        <v>0.7522</v>
      </c>
    </row>
    <row r="14" spans="1:10" ht="66" customHeight="1">
      <c r="A14" s="12">
        <v>7</v>
      </c>
      <c r="B14" s="12" t="s">
        <v>38</v>
      </c>
      <c r="C14" s="12" t="s">
        <v>39</v>
      </c>
      <c r="D14" s="12">
        <v>0</v>
      </c>
      <c r="E14" s="12">
        <v>100</v>
      </c>
      <c r="F14" s="12">
        <v>50</v>
      </c>
      <c r="G14" s="12" t="s">
        <v>40</v>
      </c>
      <c r="H14" s="65">
        <f>F14/E14</f>
        <v>0.5</v>
      </c>
      <c r="I14" s="66">
        <v>1</v>
      </c>
      <c r="J14" s="66">
        <f>H14*I14</f>
        <v>0.5</v>
      </c>
    </row>
    <row r="15" spans="1:10" ht="66.75" customHeight="1">
      <c r="A15" s="17">
        <v>8</v>
      </c>
      <c r="B15" s="12" t="s">
        <v>41</v>
      </c>
      <c r="C15" s="12" t="s">
        <v>39</v>
      </c>
      <c r="D15" s="12">
        <v>100</v>
      </c>
      <c r="E15" s="12">
        <v>100</v>
      </c>
      <c r="F15" s="12">
        <v>91.12</v>
      </c>
      <c r="G15" s="12" t="s">
        <v>42</v>
      </c>
      <c r="H15" s="65">
        <f>F15/E15</f>
        <v>0.9112</v>
      </c>
      <c r="I15" s="66">
        <f>F15/D15</f>
        <v>0.9112</v>
      </c>
      <c r="J15" s="66">
        <f>H15*I15</f>
        <v>0.83028544</v>
      </c>
    </row>
    <row r="16" spans="1:10" ht="81.75" customHeight="1">
      <c r="A16" s="12">
        <v>9</v>
      </c>
      <c r="B16" s="12" t="s">
        <v>43</v>
      </c>
      <c r="C16" s="12" t="s">
        <v>39</v>
      </c>
      <c r="D16" s="12">
        <v>100</v>
      </c>
      <c r="E16" s="12">
        <v>100</v>
      </c>
      <c r="F16" s="12">
        <v>100</v>
      </c>
      <c r="G16" s="12"/>
      <c r="H16" s="65">
        <f>F16/E16</f>
        <v>1</v>
      </c>
      <c r="I16" s="66">
        <v>1</v>
      </c>
      <c r="J16" s="66">
        <f>H16*I16</f>
        <v>1</v>
      </c>
    </row>
    <row r="17" spans="1:10" ht="94.5" customHeight="1">
      <c r="A17" s="23">
        <v>10</v>
      </c>
      <c r="B17" s="12" t="s">
        <v>44</v>
      </c>
      <c r="C17" s="12" t="s">
        <v>39</v>
      </c>
      <c r="D17" s="12">
        <v>100</v>
      </c>
      <c r="E17" s="12">
        <v>100</v>
      </c>
      <c r="F17" s="12">
        <v>100</v>
      </c>
      <c r="G17" s="26"/>
      <c r="H17" s="65">
        <f>F17/E17</f>
        <v>1</v>
      </c>
      <c r="I17" s="66">
        <v>1</v>
      </c>
      <c r="J17" s="66">
        <f>H17*I17</f>
        <v>1</v>
      </c>
    </row>
    <row r="18" spans="1:10" ht="24" customHeight="1">
      <c r="A18" s="10"/>
      <c r="B18" s="103" t="s">
        <v>112</v>
      </c>
      <c r="C18" s="104"/>
      <c r="D18" s="104"/>
      <c r="E18" s="104"/>
      <c r="F18" s="104"/>
      <c r="G18" s="105"/>
      <c r="H18" s="65"/>
      <c r="I18" s="66"/>
      <c r="J18" s="67">
        <f>(J12+J13+J14+J15+J16+J17)/6</f>
        <v>0.8470809066666667</v>
      </c>
    </row>
  </sheetData>
  <sheetProtection/>
  <mergeCells count="16">
    <mergeCell ref="A1:G1"/>
    <mergeCell ref="A3:A5"/>
    <mergeCell ref="B3:B5"/>
    <mergeCell ref="C3:C5"/>
    <mergeCell ref="D3:F3"/>
    <mergeCell ref="G3:G5"/>
    <mergeCell ref="D4:D5"/>
    <mergeCell ref="H3:H5"/>
    <mergeCell ref="I3:I5"/>
    <mergeCell ref="J3:J5"/>
    <mergeCell ref="B10:G10"/>
    <mergeCell ref="B18:G18"/>
    <mergeCell ref="E4:F4"/>
    <mergeCell ref="B7:G7"/>
    <mergeCell ref="B8:G8"/>
    <mergeCell ref="B11:G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42"/>
  <sheetViews>
    <sheetView tabSelected="1" zoomScalePageLayoutView="0" workbookViewId="0" topLeftCell="A16">
      <selection activeCell="K26" sqref="K26"/>
    </sheetView>
  </sheetViews>
  <sheetFormatPr defaultColWidth="9.00390625" defaultRowHeight="12.75"/>
  <cols>
    <col min="1" max="1" width="8.125" style="3" customWidth="1"/>
    <col min="2" max="2" width="42.125" style="3" customWidth="1"/>
    <col min="3" max="3" width="11.625" style="3" customWidth="1"/>
    <col min="4" max="4" width="13.875" style="3" customWidth="1"/>
    <col min="5" max="5" width="14.625" style="3" customWidth="1"/>
    <col min="6" max="6" width="18.375" style="3" customWidth="1"/>
    <col min="7" max="7" width="36.125" style="3" customWidth="1"/>
    <col min="8" max="11" width="9.125" style="3" customWidth="1"/>
    <col min="12" max="12" width="10.625" style="3" customWidth="1"/>
    <col min="13" max="13" width="13.375" style="3" bestFit="1" customWidth="1"/>
    <col min="14" max="16384" width="9.125" style="3" customWidth="1"/>
  </cols>
  <sheetData>
    <row r="3" spans="1:8" ht="37.5" customHeight="1">
      <c r="A3" s="106" t="s">
        <v>1</v>
      </c>
      <c r="B3" s="107"/>
      <c r="C3" s="107"/>
      <c r="D3" s="107"/>
      <c r="E3" s="107"/>
      <c r="F3" s="107"/>
      <c r="G3" s="107"/>
      <c r="H3" s="2"/>
    </row>
    <row r="4" spans="1:8" ht="5.25" customHeight="1">
      <c r="A4" s="15"/>
      <c r="B4" s="15"/>
      <c r="C4" s="15"/>
      <c r="D4" s="15"/>
      <c r="E4" s="15"/>
      <c r="F4" s="15"/>
      <c r="G4" s="15"/>
      <c r="H4" s="2"/>
    </row>
    <row r="5" spans="1:10" ht="70.5" customHeight="1">
      <c r="A5" s="108" t="s">
        <v>0</v>
      </c>
      <c r="B5" s="108" t="s">
        <v>2</v>
      </c>
      <c r="C5" s="108" t="s">
        <v>3</v>
      </c>
      <c r="D5" s="111" t="s">
        <v>4</v>
      </c>
      <c r="E5" s="116"/>
      <c r="F5" s="112"/>
      <c r="G5" s="108" t="s">
        <v>8</v>
      </c>
      <c r="H5" s="102" t="s">
        <v>109</v>
      </c>
      <c r="I5" s="102" t="s">
        <v>110</v>
      </c>
      <c r="J5" s="102" t="s">
        <v>111</v>
      </c>
    </row>
    <row r="6" spans="1:10" ht="36.75" customHeight="1">
      <c r="A6" s="109"/>
      <c r="B6" s="109"/>
      <c r="C6" s="109"/>
      <c r="D6" s="117" t="s">
        <v>9</v>
      </c>
      <c r="E6" s="111" t="s">
        <v>5</v>
      </c>
      <c r="F6" s="112"/>
      <c r="G6" s="109"/>
      <c r="H6" s="102"/>
      <c r="I6" s="102"/>
      <c r="J6" s="102"/>
    </row>
    <row r="7" spans="1:10" ht="63" customHeight="1">
      <c r="A7" s="110"/>
      <c r="B7" s="110"/>
      <c r="C7" s="110"/>
      <c r="D7" s="118"/>
      <c r="E7" s="18" t="s">
        <v>6</v>
      </c>
      <c r="F7" s="12" t="s">
        <v>7</v>
      </c>
      <c r="G7" s="110"/>
      <c r="H7" s="102"/>
      <c r="I7" s="102"/>
      <c r="J7" s="102"/>
    </row>
    <row r="8" spans="1:10" ht="15.75">
      <c r="A8" s="16">
        <v>1</v>
      </c>
      <c r="B8" s="16">
        <v>2</v>
      </c>
      <c r="C8" s="16">
        <v>3</v>
      </c>
      <c r="D8" s="18">
        <v>4</v>
      </c>
      <c r="E8" s="16">
        <v>5</v>
      </c>
      <c r="F8" s="16">
        <v>6</v>
      </c>
      <c r="G8" s="16">
        <v>7</v>
      </c>
      <c r="H8" s="63"/>
      <c r="I8" s="64"/>
      <c r="J8" s="64"/>
    </row>
    <row r="9" spans="1:10" ht="41.25" customHeight="1">
      <c r="A9" s="14">
        <v>1</v>
      </c>
      <c r="B9" s="113" t="s">
        <v>60</v>
      </c>
      <c r="C9" s="114"/>
      <c r="D9" s="114"/>
      <c r="E9" s="114"/>
      <c r="F9" s="114"/>
      <c r="G9" s="114"/>
      <c r="H9" s="63"/>
      <c r="I9" s="64"/>
      <c r="J9" s="64"/>
    </row>
    <row r="10" spans="1:10" ht="45" customHeight="1">
      <c r="A10" s="12">
        <v>2</v>
      </c>
      <c r="B10" s="125" t="s">
        <v>21</v>
      </c>
      <c r="C10" s="126"/>
      <c r="D10" s="126"/>
      <c r="E10" s="126"/>
      <c r="F10" s="126"/>
      <c r="G10" s="127"/>
      <c r="H10" s="63"/>
      <c r="I10" s="64"/>
      <c r="J10" s="64"/>
    </row>
    <row r="11" spans="1:10" ht="47.25" customHeight="1">
      <c r="A11" s="36">
        <v>3</v>
      </c>
      <c r="B11" s="48" t="s">
        <v>61</v>
      </c>
      <c r="C11" s="9" t="s">
        <v>62</v>
      </c>
      <c r="D11" s="9">
        <v>0</v>
      </c>
      <c r="E11" s="9">
        <v>1</v>
      </c>
      <c r="F11" s="9">
        <v>0</v>
      </c>
      <c r="G11" s="29" t="s">
        <v>63</v>
      </c>
      <c r="H11" s="65">
        <v>0</v>
      </c>
      <c r="I11" s="66">
        <v>0</v>
      </c>
      <c r="J11" s="66">
        <v>0</v>
      </c>
    </row>
    <row r="12" spans="1:10" ht="24.75" customHeight="1">
      <c r="A12" s="9">
        <v>4</v>
      </c>
      <c r="B12" s="48" t="s">
        <v>64</v>
      </c>
      <c r="C12" s="9" t="s">
        <v>39</v>
      </c>
      <c r="D12" s="9">
        <v>69</v>
      </c>
      <c r="E12" s="9">
        <v>69</v>
      </c>
      <c r="F12" s="9">
        <v>69</v>
      </c>
      <c r="G12" s="31"/>
      <c r="H12" s="65">
        <f aca="true" t="shared" si="0" ref="H12:H17">F12/E12</f>
        <v>1</v>
      </c>
      <c r="I12" s="66">
        <f>F12/D12</f>
        <v>1</v>
      </c>
      <c r="J12" s="66">
        <f aca="true" t="shared" si="1" ref="J12:J17">H12*I12</f>
        <v>1</v>
      </c>
    </row>
    <row r="13" spans="1:13" ht="23.25" customHeight="1">
      <c r="A13" s="12">
        <v>5</v>
      </c>
      <c r="B13" s="47" t="s">
        <v>65</v>
      </c>
      <c r="C13" s="12" t="s">
        <v>39</v>
      </c>
      <c r="D13" s="12">
        <v>78.1</v>
      </c>
      <c r="E13" s="12">
        <v>78</v>
      </c>
      <c r="F13" s="12">
        <v>78</v>
      </c>
      <c r="G13" s="49"/>
      <c r="H13" s="65">
        <f t="shared" si="0"/>
        <v>1</v>
      </c>
      <c r="I13" s="66">
        <f>F13/D13</f>
        <v>0.9987195902688861</v>
      </c>
      <c r="J13" s="66">
        <f t="shared" si="1"/>
        <v>0.9987195902688861</v>
      </c>
      <c r="M13" s="37"/>
    </row>
    <row r="14" spans="1:13" ht="30.75" customHeight="1">
      <c r="A14" s="12">
        <v>6</v>
      </c>
      <c r="B14" s="48" t="s">
        <v>66</v>
      </c>
      <c r="C14" s="9" t="s">
        <v>49</v>
      </c>
      <c r="D14" s="9">
        <v>0</v>
      </c>
      <c r="E14" s="9">
        <v>0.5</v>
      </c>
      <c r="F14" s="9">
        <v>0.5</v>
      </c>
      <c r="G14" s="50"/>
      <c r="H14" s="65">
        <f t="shared" si="0"/>
        <v>1</v>
      </c>
      <c r="I14" s="66">
        <v>1</v>
      </c>
      <c r="J14" s="66">
        <f t="shared" si="1"/>
        <v>1</v>
      </c>
      <c r="M14" s="37"/>
    </row>
    <row r="15" spans="1:13" ht="33" customHeight="1">
      <c r="A15" s="9">
        <v>7</v>
      </c>
      <c r="B15" s="48" t="s">
        <v>67</v>
      </c>
      <c r="C15" s="9" t="s">
        <v>49</v>
      </c>
      <c r="D15" s="9">
        <v>0.71092</v>
      </c>
      <c r="E15" s="9">
        <v>0.71092</v>
      </c>
      <c r="F15" s="9">
        <v>0.71092</v>
      </c>
      <c r="G15" s="49"/>
      <c r="H15" s="65">
        <f t="shared" si="0"/>
        <v>1</v>
      </c>
      <c r="I15" s="66">
        <f>F15/D15</f>
        <v>1</v>
      </c>
      <c r="J15" s="66">
        <f t="shared" si="1"/>
        <v>1</v>
      </c>
      <c r="M15" s="37"/>
    </row>
    <row r="16" spans="1:13" ht="84.75" customHeight="1">
      <c r="A16" s="9">
        <v>8</v>
      </c>
      <c r="B16" s="48" t="s">
        <v>68</v>
      </c>
      <c r="C16" s="9" t="s">
        <v>62</v>
      </c>
      <c r="D16" s="9">
        <v>0</v>
      </c>
      <c r="E16" s="9">
        <v>1</v>
      </c>
      <c r="F16" s="9">
        <v>0</v>
      </c>
      <c r="G16" s="72" t="s">
        <v>69</v>
      </c>
      <c r="H16" s="65">
        <f t="shared" si="0"/>
        <v>0</v>
      </c>
      <c r="I16" s="66">
        <v>0</v>
      </c>
      <c r="J16" s="66">
        <f t="shared" si="1"/>
        <v>0</v>
      </c>
      <c r="M16" s="37"/>
    </row>
    <row r="17" spans="1:13" ht="64.5" customHeight="1">
      <c r="A17" s="12">
        <v>9</v>
      </c>
      <c r="B17" s="47" t="s">
        <v>70</v>
      </c>
      <c r="C17" s="12" t="s">
        <v>71</v>
      </c>
      <c r="D17" s="12">
        <v>1800</v>
      </c>
      <c r="E17" s="12">
        <v>1900</v>
      </c>
      <c r="F17" s="12">
        <v>904.1</v>
      </c>
      <c r="G17" s="12" t="s">
        <v>72</v>
      </c>
      <c r="H17" s="65">
        <f t="shared" si="0"/>
        <v>0.4758421052631579</v>
      </c>
      <c r="I17" s="66">
        <f>F17/D17</f>
        <v>0.5022777777777778</v>
      </c>
      <c r="J17" s="66">
        <f t="shared" si="1"/>
        <v>0.2390049152046784</v>
      </c>
      <c r="M17" s="37"/>
    </row>
    <row r="18" spans="1:10" ht="24" customHeight="1">
      <c r="A18" s="10"/>
      <c r="B18" s="103" t="s">
        <v>112</v>
      </c>
      <c r="C18" s="104"/>
      <c r="D18" s="104"/>
      <c r="E18" s="104"/>
      <c r="F18" s="104"/>
      <c r="G18" s="105"/>
      <c r="H18" s="65"/>
      <c r="I18" s="66"/>
      <c r="J18" s="67">
        <f>(J11+J12+J13+J14+J15+J16+J17)/7</f>
        <v>0.6053892150676521</v>
      </c>
    </row>
    <row r="19" spans="1:8" ht="44.25" customHeight="1">
      <c r="A19" s="38">
        <v>10</v>
      </c>
      <c r="B19" s="131" t="s">
        <v>22</v>
      </c>
      <c r="C19" s="132"/>
      <c r="D19" s="132"/>
      <c r="E19" s="132"/>
      <c r="F19" s="132"/>
      <c r="G19" s="133"/>
      <c r="H19" s="2"/>
    </row>
    <row r="20" spans="1:10" ht="64.5" customHeight="1">
      <c r="A20" s="9">
        <v>11</v>
      </c>
      <c r="B20" s="51" t="s">
        <v>73</v>
      </c>
      <c r="C20" s="52" t="s">
        <v>52</v>
      </c>
      <c r="D20" s="9">
        <v>1125</v>
      </c>
      <c r="E20" s="9">
        <v>0</v>
      </c>
      <c r="F20" s="9">
        <v>0</v>
      </c>
      <c r="G20" s="9"/>
      <c r="H20" s="65">
        <v>1</v>
      </c>
      <c r="I20" s="66">
        <f>F20/D20</f>
        <v>0</v>
      </c>
      <c r="J20" s="66">
        <f>H20*I20</f>
        <v>0</v>
      </c>
    </row>
    <row r="21" spans="1:10" ht="48.75" customHeight="1">
      <c r="A21" s="9">
        <v>12</v>
      </c>
      <c r="B21" s="51" t="s">
        <v>74</v>
      </c>
      <c r="C21" s="9" t="s">
        <v>59</v>
      </c>
      <c r="D21" s="9">
        <v>84</v>
      </c>
      <c r="E21" s="9">
        <v>84</v>
      </c>
      <c r="F21" s="9">
        <v>84</v>
      </c>
      <c r="G21" s="9"/>
      <c r="H21" s="65">
        <f>F21/E21</f>
        <v>1</v>
      </c>
      <c r="I21" s="66">
        <f>F21/D21</f>
        <v>1</v>
      </c>
      <c r="J21" s="66">
        <f>H21*I21</f>
        <v>1</v>
      </c>
    </row>
    <row r="22" spans="1:10" ht="51.75" customHeight="1">
      <c r="A22" s="12">
        <v>13</v>
      </c>
      <c r="B22" s="53" t="s">
        <v>75</v>
      </c>
      <c r="C22" s="12" t="s">
        <v>76</v>
      </c>
      <c r="D22" s="12">
        <v>693943</v>
      </c>
      <c r="E22" s="12">
        <v>693943</v>
      </c>
      <c r="F22" s="12">
        <v>693943</v>
      </c>
      <c r="G22" s="12"/>
      <c r="H22" s="65">
        <f>F22/E22</f>
        <v>1</v>
      </c>
      <c r="I22" s="66">
        <f>F22/D22</f>
        <v>1</v>
      </c>
      <c r="J22" s="66">
        <f>H22*I22</f>
        <v>1</v>
      </c>
    </row>
    <row r="23" spans="1:10" ht="24" customHeight="1">
      <c r="A23" s="10"/>
      <c r="B23" s="103" t="s">
        <v>112</v>
      </c>
      <c r="C23" s="104"/>
      <c r="D23" s="104"/>
      <c r="E23" s="104"/>
      <c r="F23" s="104"/>
      <c r="G23" s="105"/>
      <c r="H23" s="65"/>
      <c r="I23" s="66"/>
      <c r="J23" s="67">
        <f>(J20+J21+J22)/3</f>
        <v>0.6666666666666666</v>
      </c>
    </row>
    <row r="24" spans="1:8" ht="60" customHeight="1">
      <c r="A24" s="38">
        <v>14</v>
      </c>
      <c r="B24" s="131" t="s">
        <v>23</v>
      </c>
      <c r="C24" s="132"/>
      <c r="D24" s="132"/>
      <c r="E24" s="132"/>
      <c r="F24" s="132"/>
      <c r="G24" s="133"/>
      <c r="H24" s="2"/>
    </row>
    <row r="25" spans="1:10" ht="15.75">
      <c r="A25" s="9">
        <v>15</v>
      </c>
      <c r="B25" s="54" t="s">
        <v>77</v>
      </c>
      <c r="C25" s="29" t="s">
        <v>78</v>
      </c>
      <c r="D25" s="55">
        <v>22000</v>
      </c>
      <c r="E25" s="56">
        <v>22500</v>
      </c>
      <c r="F25" s="56">
        <v>22500</v>
      </c>
      <c r="G25" s="9"/>
      <c r="H25" s="65">
        <f>F25/E25</f>
        <v>1</v>
      </c>
      <c r="I25" s="66">
        <f>F25/D25</f>
        <v>1.0227272727272727</v>
      </c>
      <c r="J25" s="66">
        <v>1</v>
      </c>
    </row>
    <row r="26" spans="1:10" ht="15.75">
      <c r="A26" s="9">
        <v>16</v>
      </c>
      <c r="B26" s="54" t="s">
        <v>79</v>
      </c>
      <c r="C26" s="29" t="s">
        <v>80</v>
      </c>
      <c r="D26" s="57">
        <v>42064.3</v>
      </c>
      <c r="E26" s="57">
        <v>42064.3</v>
      </c>
      <c r="F26" s="57">
        <v>42064.3</v>
      </c>
      <c r="G26" s="40"/>
      <c r="H26" s="65">
        <f aca="true" t="shared" si="2" ref="H26:H32">F26/E26</f>
        <v>1</v>
      </c>
      <c r="I26" s="66">
        <f aca="true" t="shared" si="3" ref="I26:I32">F26/D26</f>
        <v>1</v>
      </c>
      <c r="J26" s="66">
        <v>1</v>
      </c>
    </row>
    <row r="27" spans="1:10" ht="35.25" customHeight="1">
      <c r="A27" s="12">
        <v>17</v>
      </c>
      <c r="B27" s="58" t="s">
        <v>81</v>
      </c>
      <c r="C27" s="31" t="s">
        <v>80</v>
      </c>
      <c r="D27" s="59">
        <v>298658</v>
      </c>
      <c r="E27" s="59">
        <v>298730</v>
      </c>
      <c r="F27" s="59">
        <v>298730</v>
      </c>
      <c r="G27" s="39"/>
      <c r="H27" s="65">
        <f t="shared" si="2"/>
        <v>1</v>
      </c>
      <c r="I27" s="66">
        <f t="shared" si="3"/>
        <v>1.0002410784241507</v>
      </c>
      <c r="J27" s="66">
        <f aca="true" t="shared" si="4" ref="J27:J33">H27*I27</f>
        <v>1.0002410784241507</v>
      </c>
    </row>
    <row r="28" spans="1:10" ht="15.75">
      <c r="A28" s="9">
        <v>18</v>
      </c>
      <c r="B28" s="54" t="s">
        <v>82</v>
      </c>
      <c r="C28" s="29" t="s">
        <v>52</v>
      </c>
      <c r="D28" s="29">
        <v>269</v>
      </c>
      <c r="E28" s="29">
        <v>269</v>
      </c>
      <c r="F28" s="29">
        <v>269</v>
      </c>
      <c r="G28" s="40"/>
      <c r="H28" s="65">
        <f t="shared" si="2"/>
        <v>1</v>
      </c>
      <c r="I28" s="66">
        <f t="shared" si="3"/>
        <v>1</v>
      </c>
      <c r="J28" s="66">
        <f t="shared" si="4"/>
        <v>1</v>
      </c>
    </row>
    <row r="29" spans="1:10" ht="15.75">
      <c r="A29" s="9">
        <v>19</v>
      </c>
      <c r="B29" s="54" t="s">
        <v>83</v>
      </c>
      <c r="C29" s="29" t="s">
        <v>52</v>
      </c>
      <c r="D29" s="29">
        <v>0</v>
      </c>
      <c r="E29" s="29">
        <v>3</v>
      </c>
      <c r="F29" s="29">
        <v>3</v>
      </c>
      <c r="G29" s="40"/>
      <c r="H29" s="65">
        <f t="shared" si="2"/>
        <v>1</v>
      </c>
      <c r="I29" s="66">
        <v>1</v>
      </c>
      <c r="J29" s="66">
        <f t="shared" si="4"/>
        <v>1</v>
      </c>
    </row>
    <row r="30" spans="1:10" ht="47.25">
      <c r="A30" s="9">
        <v>20</v>
      </c>
      <c r="B30" s="60" t="s">
        <v>84</v>
      </c>
      <c r="C30" s="29" t="s">
        <v>52</v>
      </c>
      <c r="D30" s="29">
        <v>0</v>
      </c>
      <c r="E30" s="29">
        <v>74</v>
      </c>
      <c r="F30" s="29">
        <v>74</v>
      </c>
      <c r="G30" s="40"/>
      <c r="H30" s="65">
        <f t="shared" si="2"/>
        <v>1</v>
      </c>
      <c r="I30" s="66">
        <v>1</v>
      </c>
      <c r="J30" s="66">
        <f t="shared" si="4"/>
        <v>1</v>
      </c>
    </row>
    <row r="31" spans="1:10" ht="31.5" customHeight="1">
      <c r="A31" s="9">
        <v>21</v>
      </c>
      <c r="B31" s="60" t="s">
        <v>85</v>
      </c>
      <c r="C31" s="29" t="s">
        <v>59</v>
      </c>
      <c r="D31" s="29">
        <v>100</v>
      </c>
      <c r="E31" s="29">
        <v>100</v>
      </c>
      <c r="F31" s="29">
        <v>100</v>
      </c>
      <c r="G31" s="40"/>
      <c r="H31" s="65">
        <f t="shared" si="2"/>
        <v>1</v>
      </c>
      <c r="I31" s="66">
        <f t="shared" si="3"/>
        <v>1</v>
      </c>
      <c r="J31" s="66">
        <f t="shared" si="4"/>
        <v>1</v>
      </c>
    </row>
    <row r="32" spans="1:10" ht="63" customHeight="1">
      <c r="A32" s="9">
        <v>22</v>
      </c>
      <c r="B32" s="60" t="s">
        <v>113</v>
      </c>
      <c r="C32" s="29" t="s">
        <v>62</v>
      </c>
      <c r="D32" s="29">
        <v>14</v>
      </c>
      <c r="E32" s="29">
        <v>14</v>
      </c>
      <c r="F32" s="29">
        <v>14</v>
      </c>
      <c r="G32" s="40"/>
      <c r="H32" s="65">
        <f t="shared" si="2"/>
        <v>1</v>
      </c>
      <c r="I32" s="66">
        <f t="shared" si="3"/>
        <v>1</v>
      </c>
      <c r="J32" s="66">
        <f t="shared" si="4"/>
        <v>1</v>
      </c>
    </row>
    <row r="33" spans="1:12" ht="32.25" customHeight="1">
      <c r="A33" s="9">
        <v>23</v>
      </c>
      <c r="B33" s="60" t="s">
        <v>86</v>
      </c>
      <c r="C33" s="29" t="s">
        <v>49</v>
      </c>
      <c r="D33" s="29">
        <v>16</v>
      </c>
      <c r="E33" s="29">
        <v>18</v>
      </c>
      <c r="F33" s="29">
        <v>18</v>
      </c>
      <c r="G33" s="40"/>
      <c r="H33" s="65">
        <f>F33/E33</f>
        <v>1</v>
      </c>
      <c r="I33" s="66">
        <v>1.1</v>
      </c>
      <c r="J33" s="66">
        <f t="shared" si="4"/>
        <v>1.1</v>
      </c>
      <c r="L33">
        <f>F33/D33</f>
        <v>1.125</v>
      </c>
    </row>
    <row r="34" spans="1:10" ht="50.25" customHeight="1">
      <c r="A34" s="9">
        <v>24</v>
      </c>
      <c r="B34" s="60" t="s">
        <v>87</v>
      </c>
      <c r="C34" s="29" t="s">
        <v>62</v>
      </c>
      <c r="D34" s="29">
        <v>4</v>
      </c>
      <c r="E34" s="29">
        <v>1</v>
      </c>
      <c r="F34" s="29">
        <v>1</v>
      </c>
      <c r="G34" s="40"/>
      <c r="H34" s="65">
        <f>F34/E34</f>
        <v>1</v>
      </c>
      <c r="I34" s="66">
        <f>F34/D34</f>
        <v>0.25</v>
      </c>
      <c r="J34" s="66">
        <f>H34*I34</f>
        <v>0.25</v>
      </c>
    </row>
    <row r="35" spans="1:10" ht="29.25" customHeight="1">
      <c r="A35" s="12">
        <v>25</v>
      </c>
      <c r="B35" s="58" t="s">
        <v>88</v>
      </c>
      <c r="C35" s="31" t="s">
        <v>89</v>
      </c>
      <c r="D35" s="31">
        <v>0</v>
      </c>
      <c r="E35" s="31">
        <v>1</v>
      </c>
      <c r="F35" s="31">
        <v>1</v>
      </c>
      <c r="G35" s="39"/>
      <c r="H35" s="65">
        <f>F35/E35</f>
        <v>1</v>
      </c>
      <c r="I35" s="66">
        <v>1</v>
      </c>
      <c r="J35" s="66">
        <f>H35*I35</f>
        <v>1</v>
      </c>
    </row>
    <row r="36" spans="1:10" ht="24" customHeight="1">
      <c r="A36" s="10"/>
      <c r="B36" s="103" t="s">
        <v>112</v>
      </c>
      <c r="C36" s="104"/>
      <c r="D36" s="104"/>
      <c r="E36" s="104"/>
      <c r="F36" s="104"/>
      <c r="G36" s="105"/>
      <c r="H36" s="65"/>
      <c r="I36" s="66"/>
      <c r="J36" s="67">
        <f>(J25+J26+J27+J28+J29+J30+J31+J32+J33+J34+J35)/11</f>
        <v>0.9409310071294681</v>
      </c>
    </row>
    <row r="37" spans="1:8" ht="39" customHeight="1">
      <c r="A37" s="38">
        <v>26</v>
      </c>
      <c r="B37" s="131" t="s">
        <v>24</v>
      </c>
      <c r="C37" s="132"/>
      <c r="D37" s="132"/>
      <c r="E37" s="132"/>
      <c r="F37" s="132"/>
      <c r="G37" s="133"/>
      <c r="H37" s="2"/>
    </row>
    <row r="38" spans="1:12" ht="69.75" customHeight="1">
      <c r="A38" s="42">
        <v>27</v>
      </c>
      <c r="B38" s="60" t="s">
        <v>90</v>
      </c>
      <c r="C38" s="9" t="s">
        <v>80</v>
      </c>
      <c r="D38" s="9">
        <v>37</v>
      </c>
      <c r="E38" s="9">
        <v>80</v>
      </c>
      <c r="F38" s="9">
        <v>80</v>
      </c>
      <c r="G38" s="43"/>
      <c r="H38" s="65">
        <f>F38/E38</f>
        <v>1</v>
      </c>
      <c r="I38" s="66">
        <v>1.1</v>
      </c>
      <c r="J38" s="66">
        <v>1</v>
      </c>
      <c r="L38">
        <f>F38/D38</f>
        <v>2.1621621621621623</v>
      </c>
    </row>
    <row r="39" spans="1:12" ht="31.5">
      <c r="A39" s="12">
        <v>28</v>
      </c>
      <c r="B39" s="30" t="s">
        <v>91</v>
      </c>
      <c r="C39" s="12" t="s">
        <v>92</v>
      </c>
      <c r="D39" s="12">
        <v>4</v>
      </c>
      <c r="E39" s="12">
        <v>7</v>
      </c>
      <c r="F39" s="12">
        <v>7</v>
      </c>
      <c r="G39" s="12"/>
      <c r="H39" s="65">
        <f>F39/E39</f>
        <v>1</v>
      </c>
      <c r="I39" s="66">
        <v>1.1</v>
      </c>
      <c r="J39" s="66">
        <v>1</v>
      </c>
      <c r="L39">
        <f>F39/D39</f>
        <v>1.75</v>
      </c>
    </row>
    <row r="40" spans="1:10" ht="49.5" customHeight="1">
      <c r="A40" s="41">
        <v>29</v>
      </c>
      <c r="B40" s="61" t="s">
        <v>93</v>
      </c>
      <c r="C40" s="41"/>
      <c r="D40" s="41">
        <v>0</v>
      </c>
      <c r="E40" s="41">
        <v>1</v>
      </c>
      <c r="F40" s="41">
        <v>1</v>
      </c>
      <c r="G40" s="41"/>
      <c r="H40" s="65">
        <f>F40/E40</f>
        <v>1</v>
      </c>
      <c r="I40" s="66">
        <v>1</v>
      </c>
      <c r="J40" s="66">
        <f>H40*I40</f>
        <v>1</v>
      </c>
    </row>
    <row r="41" spans="1:10" ht="65.25" customHeight="1">
      <c r="A41" s="62">
        <v>30</v>
      </c>
      <c r="B41" s="58" t="s">
        <v>94</v>
      </c>
      <c r="C41" s="12" t="s">
        <v>59</v>
      </c>
      <c r="D41" s="12">
        <v>88</v>
      </c>
      <c r="E41" s="12">
        <v>88.6</v>
      </c>
      <c r="F41" s="12">
        <v>88.6</v>
      </c>
      <c r="G41" s="62"/>
      <c r="H41" s="65">
        <f>F41/E41</f>
        <v>1</v>
      </c>
      <c r="I41" s="66">
        <f>F41/D41</f>
        <v>1.0068181818181818</v>
      </c>
      <c r="J41" s="66">
        <f>H41*I41</f>
        <v>1.0068181818181818</v>
      </c>
    </row>
    <row r="42" spans="1:10" ht="24" customHeight="1">
      <c r="A42" s="10"/>
      <c r="B42" s="103" t="s">
        <v>112</v>
      </c>
      <c r="C42" s="104"/>
      <c r="D42" s="104"/>
      <c r="E42" s="104"/>
      <c r="F42" s="104"/>
      <c r="G42" s="105"/>
      <c r="H42" s="65"/>
      <c r="I42" s="66"/>
      <c r="J42" s="67">
        <f>(J38+J39+J40+J41)/4</f>
        <v>1.0017045454545455</v>
      </c>
    </row>
    <row r="47" ht="11.25" customHeight="1"/>
  </sheetData>
  <sheetProtection/>
  <mergeCells count="20">
    <mergeCell ref="A3:G3"/>
    <mergeCell ref="A5:A7"/>
    <mergeCell ref="B5:B7"/>
    <mergeCell ref="C5:C7"/>
    <mergeCell ref="B24:G24"/>
    <mergeCell ref="H5:H7"/>
    <mergeCell ref="I5:I7"/>
    <mergeCell ref="J5:J7"/>
    <mergeCell ref="E6:F6"/>
    <mergeCell ref="B9:G9"/>
    <mergeCell ref="B10:G10"/>
    <mergeCell ref="B18:G18"/>
    <mergeCell ref="B23:G23"/>
    <mergeCell ref="B36:G36"/>
    <mergeCell ref="B42:G42"/>
    <mergeCell ref="D5:F5"/>
    <mergeCell ref="G5:G7"/>
    <mergeCell ref="D6:D7"/>
    <mergeCell ref="B37:G37"/>
    <mergeCell ref="B19:G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B3">
      <selection activeCell="M12" sqref="M12"/>
    </sheetView>
  </sheetViews>
  <sheetFormatPr defaultColWidth="9.00390625" defaultRowHeight="12.75"/>
  <cols>
    <col min="1" max="1" width="9.00390625" style="0" customWidth="1"/>
    <col min="2" max="2" width="33.375" style="0" customWidth="1"/>
    <col min="3" max="3" width="14.00390625" style="0" customWidth="1"/>
    <col min="4" max="4" width="17.625" style="0" customWidth="1"/>
    <col min="5" max="5" width="15.25390625" style="0" customWidth="1"/>
    <col min="6" max="6" width="15.625" style="0" customWidth="1"/>
    <col min="7" max="7" width="50.25390625" style="0" customWidth="1"/>
    <col min="10" max="11" width="9.25390625" style="0" bestFit="1" customWidth="1"/>
    <col min="12" max="12" width="13.375" style="0" bestFit="1" customWidth="1"/>
    <col min="13" max="13" width="13.625" style="0" bestFit="1" customWidth="1"/>
  </cols>
  <sheetData>
    <row r="1" spans="1:13" ht="12.7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8" ht="37.5" customHeight="1">
      <c r="A2" s="106" t="s">
        <v>1</v>
      </c>
      <c r="B2" s="107"/>
      <c r="C2" s="107"/>
      <c r="D2" s="107"/>
      <c r="E2" s="107"/>
      <c r="F2" s="107"/>
      <c r="G2" s="107"/>
      <c r="H2" s="2"/>
    </row>
    <row r="3" spans="1:8" ht="15.75">
      <c r="A3" s="15"/>
      <c r="B3" s="15"/>
      <c r="C3" s="15"/>
      <c r="D3" s="15"/>
      <c r="E3" s="15"/>
      <c r="F3" s="15"/>
      <c r="G3" s="15"/>
      <c r="H3" s="2"/>
    </row>
    <row r="4" spans="1:10" ht="54.75" customHeight="1">
      <c r="A4" s="108" t="s">
        <v>0</v>
      </c>
      <c r="B4" s="108" t="s">
        <v>2</v>
      </c>
      <c r="C4" s="108" t="s">
        <v>3</v>
      </c>
      <c r="D4" s="111" t="s">
        <v>4</v>
      </c>
      <c r="E4" s="116"/>
      <c r="F4" s="112"/>
      <c r="G4" s="108" t="s">
        <v>8</v>
      </c>
      <c r="H4" s="102" t="s">
        <v>109</v>
      </c>
      <c r="I4" s="102" t="s">
        <v>110</v>
      </c>
      <c r="J4" s="102" t="s">
        <v>111</v>
      </c>
    </row>
    <row r="5" spans="1:10" ht="52.5" customHeight="1">
      <c r="A5" s="109"/>
      <c r="B5" s="109"/>
      <c r="C5" s="109"/>
      <c r="D5" s="117" t="s">
        <v>9</v>
      </c>
      <c r="E5" s="111" t="s">
        <v>5</v>
      </c>
      <c r="F5" s="112"/>
      <c r="G5" s="109"/>
      <c r="H5" s="102"/>
      <c r="I5" s="102"/>
      <c r="J5" s="102"/>
    </row>
    <row r="6" spans="1:10" ht="22.5" customHeight="1">
      <c r="A6" s="110"/>
      <c r="B6" s="110"/>
      <c r="C6" s="110"/>
      <c r="D6" s="118"/>
      <c r="E6" s="18" t="s">
        <v>6</v>
      </c>
      <c r="F6" s="12" t="s">
        <v>7</v>
      </c>
      <c r="G6" s="110"/>
      <c r="H6" s="102"/>
      <c r="I6" s="102"/>
      <c r="J6" s="102"/>
    </row>
    <row r="7" spans="1:10" ht="15.75">
      <c r="A7" s="16">
        <v>1</v>
      </c>
      <c r="B7" s="16">
        <v>2</v>
      </c>
      <c r="C7" s="16">
        <v>3</v>
      </c>
      <c r="D7" s="18">
        <v>4</v>
      </c>
      <c r="E7" s="16">
        <v>5</v>
      </c>
      <c r="F7" s="16">
        <v>6</v>
      </c>
      <c r="G7" s="16">
        <v>7</v>
      </c>
      <c r="H7" s="63"/>
      <c r="I7" s="64"/>
      <c r="J7" s="64"/>
    </row>
    <row r="8" spans="1:10" ht="61.5" customHeight="1">
      <c r="A8" s="14">
        <v>1</v>
      </c>
      <c r="B8" s="113" t="s">
        <v>25</v>
      </c>
      <c r="C8" s="114"/>
      <c r="D8" s="114"/>
      <c r="E8" s="114"/>
      <c r="F8" s="114"/>
      <c r="G8" s="115"/>
      <c r="H8" s="63"/>
      <c r="I8" s="64"/>
      <c r="J8" s="64"/>
    </row>
    <row r="9" spans="1:10" ht="54" customHeight="1">
      <c r="A9" s="12">
        <v>2</v>
      </c>
      <c r="B9" s="119" t="s">
        <v>26</v>
      </c>
      <c r="C9" s="120"/>
      <c r="D9" s="120"/>
      <c r="E9" s="120"/>
      <c r="F9" s="120"/>
      <c r="G9" s="121"/>
      <c r="H9" s="63"/>
      <c r="I9" s="64"/>
      <c r="J9" s="64"/>
    </row>
    <row r="10" spans="1:12" ht="106.5" customHeight="1">
      <c r="A10" s="10">
        <v>3</v>
      </c>
      <c r="B10" s="10" t="s">
        <v>102</v>
      </c>
      <c r="C10" s="11" t="s">
        <v>39</v>
      </c>
      <c r="D10" s="13">
        <v>24</v>
      </c>
      <c r="E10" s="13">
        <v>100</v>
      </c>
      <c r="F10" s="74">
        <v>95.2</v>
      </c>
      <c r="G10" s="73" t="s">
        <v>103</v>
      </c>
      <c r="H10" s="65">
        <f>F10/E10</f>
        <v>0.9520000000000001</v>
      </c>
      <c r="I10" s="66">
        <v>1.1</v>
      </c>
      <c r="J10" s="66">
        <v>1</v>
      </c>
      <c r="L10">
        <f>F10/D10</f>
        <v>3.966666666666667</v>
      </c>
    </row>
    <row r="11" spans="1:10" ht="93" customHeight="1">
      <c r="A11" s="12">
        <v>4</v>
      </c>
      <c r="B11" s="19" t="s">
        <v>104</v>
      </c>
      <c r="C11" s="11" t="s">
        <v>39</v>
      </c>
      <c r="D11" s="32" t="s">
        <v>105</v>
      </c>
      <c r="E11" s="32" t="s">
        <v>105</v>
      </c>
      <c r="F11" s="32" t="s">
        <v>105</v>
      </c>
      <c r="G11" s="12"/>
      <c r="H11" s="75">
        <v>1</v>
      </c>
      <c r="I11" s="68">
        <v>1</v>
      </c>
      <c r="J11" s="66">
        <v>1</v>
      </c>
    </row>
    <row r="12" spans="1:12" ht="184.5" customHeight="1">
      <c r="A12" s="12">
        <v>5</v>
      </c>
      <c r="B12" s="12" t="s">
        <v>106</v>
      </c>
      <c r="C12" s="11" t="s">
        <v>62</v>
      </c>
      <c r="D12" s="12">
        <v>17</v>
      </c>
      <c r="E12" s="22">
        <v>57</v>
      </c>
      <c r="F12" s="22">
        <v>46</v>
      </c>
      <c r="G12" s="12" t="s">
        <v>107</v>
      </c>
      <c r="H12" s="65">
        <f>F12/E12</f>
        <v>0.8070175438596491</v>
      </c>
      <c r="I12" s="64">
        <v>1.1</v>
      </c>
      <c r="J12" s="66">
        <f>I12*H12</f>
        <v>0.887719298245614</v>
      </c>
      <c r="L12">
        <f>F12/D12</f>
        <v>2.7058823529411766</v>
      </c>
    </row>
    <row r="13" spans="1:10" ht="24" customHeight="1">
      <c r="A13" s="10"/>
      <c r="B13" s="103" t="s">
        <v>112</v>
      </c>
      <c r="C13" s="104"/>
      <c r="D13" s="104"/>
      <c r="E13" s="104"/>
      <c r="F13" s="104"/>
      <c r="G13" s="105"/>
      <c r="H13" s="65"/>
      <c r="I13" s="66"/>
      <c r="J13" s="67">
        <f>(J10+J11+J12)/3</f>
        <v>0.9625730994152047</v>
      </c>
    </row>
  </sheetData>
  <sheetProtection/>
  <mergeCells count="15">
    <mergeCell ref="A4:A6"/>
    <mergeCell ref="B4:B6"/>
    <mergeCell ref="C4:C6"/>
    <mergeCell ref="D4:F4"/>
    <mergeCell ref="G4:G6"/>
    <mergeCell ref="B13:G13"/>
    <mergeCell ref="A1:M1"/>
    <mergeCell ref="A2:G2"/>
    <mergeCell ref="D5:D6"/>
    <mergeCell ref="B8:G8"/>
    <mergeCell ref="H4:H6"/>
    <mergeCell ref="I4:I6"/>
    <mergeCell ref="J4:J6"/>
    <mergeCell ref="B9:G9"/>
    <mergeCell ref="E5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7">
      <selection activeCell="B14" sqref="B14:G14"/>
    </sheetView>
  </sheetViews>
  <sheetFormatPr defaultColWidth="9.00390625" defaultRowHeight="12.75"/>
  <cols>
    <col min="1" max="1" width="11.25390625" style="0" customWidth="1"/>
    <col min="2" max="2" width="30.00390625" style="0" customWidth="1"/>
    <col min="3" max="3" width="17.875" style="0" customWidth="1"/>
    <col min="4" max="4" width="12.75390625" style="0" customWidth="1"/>
    <col min="5" max="5" width="10.375" style="0" customWidth="1"/>
    <col min="6" max="6" width="14.375" style="0" customWidth="1"/>
    <col min="7" max="7" width="33.875" style="0" customWidth="1"/>
    <col min="10" max="11" width="9.25390625" style="0" bestFit="1" customWidth="1"/>
    <col min="12" max="12" width="13.375" style="0" bestFit="1" customWidth="1"/>
    <col min="13" max="13" width="13.625" style="0" bestFit="1" customWidth="1"/>
  </cols>
  <sheetData>
    <row r="1" spans="1:13" ht="12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8" ht="37.5" customHeight="1">
      <c r="A2" s="106" t="s">
        <v>1</v>
      </c>
      <c r="B2" s="107"/>
      <c r="C2" s="107"/>
      <c r="D2" s="107"/>
      <c r="E2" s="107"/>
      <c r="F2" s="107"/>
      <c r="G2" s="107"/>
      <c r="H2" s="2"/>
    </row>
    <row r="3" spans="1:10" ht="64.5" customHeight="1">
      <c r="A3" s="108" t="s">
        <v>0</v>
      </c>
      <c r="B3" s="108" t="s">
        <v>2</v>
      </c>
      <c r="C3" s="108" t="s">
        <v>3</v>
      </c>
      <c r="D3" s="111" t="s">
        <v>4</v>
      </c>
      <c r="E3" s="116"/>
      <c r="F3" s="112"/>
      <c r="G3" s="108" t="s">
        <v>8</v>
      </c>
      <c r="H3" s="102" t="s">
        <v>109</v>
      </c>
      <c r="I3" s="102" t="s">
        <v>110</v>
      </c>
      <c r="J3" s="102" t="s">
        <v>111</v>
      </c>
    </row>
    <row r="4" spans="1:10" ht="75.75" customHeight="1">
      <c r="A4" s="109"/>
      <c r="B4" s="109"/>
      <c r="C4" s="109"/>
      <c r="D4" s="117" t="s">
        <v>9</v>
      </c>
      <c r="E4" s="111" t="s">
        <v>5</v>
      </c>
      <c r="F4" s="112"/>
      <c r="G4" s="109"/>
      <c r="H4" s="102"/>
      <c r="I4" s="102"/>
      <c r="J4" s="102"/>
    </row>
    <row r="5" spans="1:10" ht="18.75" customHeight="1">
      <c r="A5" s="110"/>
      <c r="B5" s="110"/>
      <c r="C5" s="110"/>
      <c r="D5" s="118"/>
      <c r="E5" s="18" t="s">
        <v>6</v>
      </c>
      <c r="F5" s="12" t="s">
        <v>7</v>
      </c>
      <c r="G5" s="110"/>
      <c r="H5" s="102"/>
      <c r="I5" s="102"/>
      <c r="J5" s="102"/>
    </row>
    <row r="6" spans="1:10" ht="15.75">
      <c r="A6" s="16">
        <v>1</v>
      </c>
      <c r="B6" s="16">
        <v>2</v>
      </c>
      <c r="C6" s="16">
        <v>3</v>
      </c>
      <c r="D6" s="18">
        <v>4</v>
      </c>
      <c r="E6" s="16">
        <v>5</v>
      </c>
      <c r="F6" s="16">
        <v>6</v>
      </c>
      <c r="G6" s="16">
        <v>7</v>
      </c>
      <c r="H6" s="63"/>
      <c r="I6" s="64"/>
      <c r="J6" s="64"/>
    </row>
    <row r="7" spans="1:10" ht="41.25" customHeight="1">
      <c r="A7" s="14">
        <v>1</v>
      </c>
      <c r="B7" s="113" t="s">
        <v>30</v>
      </c>
      <c r="C7" s="114"/>
      <c r="D7" s="114"/>
      <c r="E7" s="114"/>
      <c r="F7" s="114"/>
      <c r="G7" s="114"/>
      <c r="H7" s="63"/>
      <c r="I7" s="64"/>
      <c r="J7" s="64"/>
    </row>
    <row r="8" spans="1:10" ht="39" customHeight="1">
      <c r="A8" s="12">
        <v>2</v>
      </c>
      <c r="B8" s="119" t="s">
        <v>27</v>
      </c>
      <c r="C8" s="120"/>
      <c r="D8" s="120"/>
      <c r="E8" s="120"/>
      <c r="F8" s="120"/>
      <c r="G8" s="121"/>
      <c r="H8" s="63"/>
      <c r="I8" s="64"/>
      <c r="J8" s="64"/>
    </row>
    <row r="9" spans="1:10" ht="33.75" customHeight="1">
      <c r="A9" s="10">
        <v>3</v>
      </c>
      <c r="B9" s="44" t="s">
        <v>95</v>
      </c>
      <c r="C9" s="11" t="s">
        <v>96</v>
      </c>
      <c r="D9" s="13">
        <v>115</v>
      </c>
      <c r="E9" s="13">
        <v>115</v>
      </c>
      <c r="F9" s="13">
        <v>115</v>
      </c>
      <c r="G9" s="10"/>
      <c r="H9" s="65">
        <f>F9/E9</f>
        <v>1</v>
      </c>
      <c r="I9" s="66">
        <f>F9/D9</f>
        <v>1</v>
      </c>
      <c r="J9" s="66">
        <f>I9*H9</f>
        <v>1</v>
      </c>
    </row>
    <row r="10" spans="1:10" ht="24" customHeight="1">
      <c r="A10" s="10"/>
      <c r="B10" s="103" t="s">
        <v>112</v>
      </c>
      <c r="C10" s="104"/>
      <c r="D10" s="104"/>
      <c r="E10" s="104"/>
      <c r="F10" s="104"/>
      <c r="G10" s="105"/>
      <c r="H10" s="65"/>
      <c r="I10" s="66"/>
      <c r="J10" s="67">
        <f>(J9)/1</f>
        <v>1</v>
      </c>
    </row>
    <row r="11" spans="1:8" ht="36.75" customHeight="1">
      <c r="A11" s="14">
        <v>4</v>
      </c>
      <c r="B11" s="113" t="s">
        <v>28</v>
      </c>
      <c r="C11" s="114"/>
      <c r="D11" s="114"/>
      <c r="E11" s="114"/>
      <c r="F11" s="114"/>
      <c r="G11" s="115"/>
      <c r="H11" s="2"/>
    </row>
    <row r="12" spans="1:12" ht="32.25" customHeight="1">
      <c r="A12" s="12">
        <v>5</v>
      </c>
      <c r="B12" s="45" t="s">
        <v>97</v>
      </c>
      <c r="C12" s="11" t="s">
        <v>96</v>
      </c>
      <c r="D12" s="9">
        <v>31121</v>
      </c>
      <c r="E12" s="9">
        <v>31152</v>
      </c>
      <c r="F12" s="12">
        <v>38065</v>
      </c>
      <c r="G12" s="12"/>
      <c r="H12" s="65">
        <v>1</v>
      </c>
      <c r="I12" s="66">
        <v>1.1</v>
      </c>
      <c r="J12" s="66">
        <v>1</v>
      </c>
      <c r="L12">
        <f>F12/D12</f>
        <v>1.2231290768291507</v>
      </c>
    </row>
    <row r="13" spans="1:10" ht="24" customHeight="1">
      <c r="A13" s="10"/>
      <c r="B13" s="103" t="s">
        <v>112</v>
      </c>
      <c r="C13" s="104"/>
      <c r="D13" s="104"/>
      <c r="E13" s="104"/>
      <c r="F13" s="104"/>
      <c r="G13" s="105"/>
      <c r="H13" s="65"/>
      <c r="I13" s="66"/>
      <c r="J13" s="67">
        <f>(J12)</f>
        <v>1</v>
      </c>
    </row>
    <row r="14" spans="1:8" ht="37.5" customHeight="1">
      <c r="A14" s="14">
        <v>6</v>
      </c>
      <c r="B14" s="113" t="s">
        <v>29</v>
      </c>
      <c r="C14" s="114"/>
      <c r="D14" s="114"/>
      <c r="E14" s="114"/>
      <c r="F14" s="114"/>
      <c r="G14" s="115"/>
      <c r="H14" s="2"/>
    </row>
    <row r="15" spans="1:12" ht="99.75" customHeight="1">
      <c r="A15" s="10">
        <v>7</v>
      </c>
      <c r="B15" s="45" t="s">
        <v>98</v>
      </c>
      <c r="C15" s="11" t="s">
        <v>59</v>
      </c>
      <c r="D15" s="11">
        <v>36.4</v>
      </c>
      <c r="E15" s="11">
        <v>38</v>
      </c>
      <c r="F15" s="11">
        <v>47.4</v>
      </c>
      <c r="G15" s="20"/>
      <c r="H15" s="65">
        <v>1</v>
      </c>
      <c r="I15" s="66">
        <v>1.1</v>
      </c>
      <c r="J15" s="66">
        <v>1</v>
      </c>
      <c r="L15">
        <f>F15/D15</f>
        <v>1.3021978021978022</v>
      </c>
    </row>
    <row r="16" spans="1:10" ht="35.25" customHeight="1">
      <c r="A16" s="17">
        <v>8</v>
      </c>
      <c r="B16" s="46" t="s">
        <v>99</v>
      </c>
      <c r="C16" s="11" t="s">
        <v>100</v>
      </c>
      <c r="D16" s="17">
        <v>3</v>
      </c>
      <c r="E16" s="17">
        <v>3</v>
      </c>
      <c r="F16" s="17">
        <v>3</v>
      </c>
      <c r="G16" s="14"/>
      <c r="H16" s="65">
        <f>F16/E16</f>
        <v>1</v>
      </c>
      <c r="I16" s="66">
        <f>F16/D16</f>
        <v>1</v>
      </c>
      <c r="J16" s="66">
        <f>I16*H16</f>
        <v>1</v>
      </c>
    </row>
    <row r="17" spans="1:10" ht="31.5">
      <c r="A17" s="12">
        <v>9</v>
      </c>
      <c r="B17" s="47" t="s">
        <v>101</v>
      </c>
      <c r="C17" s="11" t="s">
        <v>100</v>
      </c>
      <c r="D17" s="12">
        <v>1</v>
      </c>
      <c r="E17" s="12">
        <v>1</v>
      </c>
      <c r="F17" s="12">
        <v>1</v>
      </c>
      <c r="G17" s="12"/>
      <c r="H17" s="65">
        <f>F17/E17</f>
        <v>1</v>
      </c>
      <c r="I17" s="66">
        <f>F17/D17</f>
        <v>1</v>
      </c>
      <c r="J17" s="66">
        <f>I17*H17</f>
        <v>1</v>
      </c>
    </row>
    <row r="18" spans="1:10" ht="24" customHeight="1">
      <c r="A18" s="10"/>
      <c r="B18" s="103" t="s">
        <v>112</v>
      </c>
      <c r="C18" s="104"/>
      <c r="D18" s="104"/>
      <c r="E18" s="104"/>
      <c r="F18" s="104"/>
      <c r="G18" s="105"/>
      <c r="H18" s="65"/>
      <c r="I18" s="66"/>
      <c r="J18" s="67">
        <f>(J15+J16+J17)/3</f>
        <v>1</v>
      </c>
    </row>
  </sheetData>
  <sheetProtection/>
  <mergeCells count="19">
    <mergeCell ref="A1:M1"/>
    <mergeCell ref="B14:G14"/>
    <mergeCell ref="D4:D5"/>
    <mergeCell ref="E4:F4"/>
    <mergeCell ref="B7:G7"/>
    <mergeCell ref="B8:G8"/>
    <mergeCell ref="B11:G11"/>
    <mergeCell ref="H3:H5"/>
    <mergeCell ref="I3:I5"/>
    <mergeCell ref="J3:J5"/>
    <mergeCell ref="C3:C5"/>
    <mergeCell ref="D3:F3"/>
    <mergeCell ref="G3:G5"/>
    <mergeCell ref="B10:G10"/>
    <mergeCell ref="B13:G13"/>
    <mergeCell ref="B18:G18"/>
    <mergeCell ref="A2:G2"/>
    <mergeCell ref="A3:A5"/>
    <mergeCell ref="B3:B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 Finansov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Marsheva</dc:creator>
  <cp:keywords/>
  <dc:description/>
  <cp:lastModifiedBy>Белецкая Н.В.</cp:lastModifiedBy>
  <cp:lastPrinted>2021-01-26T09:58:16Z</cp:lastPrinted>
  <dcterms:created xsi:type="dcterms:W3CDTF">2015-03-24T05:36:28Z</dcterms:created>
  <dcterms:modified xsi:type="dcterms:W3CDTF">2021-03-03T11:11:31Z</dcterms:modified>
  <cp:category/>
  <cp:version/>
  <cp:contentType/>
  <cp:contentStatus/>
</cp:coreProperties>
</file>